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45" windowWidth="15600" windowHeight="9315" activeTab="3"/>
  </bookViews>
  <sheets>
    <sheet name="Tong quat" sheetId="5" r:id="rId1"/>
    <sheet name="BCThuNhap_06203" sheetId="3" r:id="rId2"/>
    <sheet name="BCTinhHinhTaiChinh_06105" sheetId="2" r:id="rId3"/>
    <sheet name="BCLCGT_06262" sheetId="7" r:id="rId4"/>
  </sheets>
  <definedNames>
    <definedName name="_xlnm.Print_Area" localSheetId="0">'Tong quat'!$A$1:$G$32</definedName>
  </definedNames>
  <calcPr calcId="145621"/>
</workbook>
</file>

<file path=xl/calcChain.xml><?xml version="1.0" encoding="utf-8"?>
<calcChain xmlns="http://schemas.openxmlformats.org/spreadsheetml/2006/main">
  <c r="E10" i="7" l="1"/>
  <c r="E8" i="7"/>
  <c r="E29" i="7"/>
  <c r="E25" i="7"/>
  <c r="E24" i="7"/>
  <c r="E20" i="7"/>
  <c r="E19" i="7"/>
  <c r="E18" i="7"/>
  <c r="E17" i="7"/>
  <c r="E16" i="7"/>
  <c r="E14" i="7"/>
  <c r="E13" i="7"/>
  <c r="E9" i="7"/>
  <c r="D31" i="7"/>
  <c r="E31" i="7"/>
  <c r="E41" i="7" s="1"/>
  <c r="E36" i="7"/>
  <c r="F16" i="7"/>
  <c r="E7" i="7" l="1"/>
  <c r="E22" i="7" s="1"/>
  <c r="E30" i="7" s="1"/>
  <c r="E44" i="7" s="1"/>
  <c r="G7" i="2"/>
  <c r="D7" i="7"/>
  <c r="D29" i="7"/>
  <c r="D33" i="7"/>
  <c r="G21" i="2"/>
  <c r="D4" i="7" l="1"/>
  <c r="G15" i="2"/>
  <c r="G10" i="2"/>
  <c r="G4" i="2"/>
  <c r="G27" i="2"/>
  <c r="D8" i="7"/>
  <c r="F28" i="7"/>
  <c r="F29" i="7"/>
  <c r="D38" i="7" l="1"/>
  <c r="D19" i="7"/>
  <c r="D9" i="7"/>
  <c r="D13" i="7"/>
  <c r="G28" i="2"/>
  <c r="D20" i="7" s="1"/>
  <c r="D18" i="7"/>
  <c r="G26" i="2"/>
  <c r="D17" i="7" s="1"/>
  <c r="G25" i="2"/>
  <c r="G24" i="2"/>
  <c r="G23" i="2"/>
  <c r="D16" i="7" s="1"/>
  <c r="G22" i="2"/>
  <c r="D14" i="7" s="1"/>
  <c r="G20" i="2"/>
  <c r="G19" i="2"/>
  <c r="G17" i="2"/>
  <c r="G16" i="2"/>
  <c r="D10" i="7"/>
  <c r="G14" i="2"/>
  <c r="G13" i="2"/>
  <c r="G11" i="2"/>
  <c r="G8" i="2"/>
  <c r="D36" i="7" l="1"/>
  <c r="D41" i="7"/>
  <c r="D18" i="3" l="1"/>
  <c r="D35" i="3" l="1"/>
  <c r="D12" i="3" l="1"/>
  <c r="D3" i="3"/>
  <c r="D29" i="3" l="1"/>
  <c r="D34" i="3" s="1"/>
  <c r="D33" i="3" s="1"/>
  <c r="D37" i="3" s="1"/>
  <c r="D3" i="7" s="1"/>
  <c r="F8" i="7" l="1"/>
  <c r="D22" i="7"/>
  <c r="D30" i="7" s="1"/>
  <c r="D44" i="7" s="1"/>
  <c r="F35" i="3"/>
  <c r="F18" i="3"/>
  <c r="F12" i="3"/>
  <c r="F3" i="3"/>
  <c r="F29" i="3" l="1"/>
  <c r="F33" i="3" s="1"/>
  <c r="F37" i="3" s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" i="3"/>
  <c r="F34" i="3" l="1"/>
</calcChain>
</file>

<file path=xl/sharedStrings.xml><?xml version="1.0" encoding="utf-8"?>
<sst xmlns="http://schemas.openxmlformats.org/spreadsheetml/2006/main" count="297" uniqueCount="265">
  <si>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</si>
  <si>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</si>
  <si>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</si>
  <si>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</si>
  <si>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</si>
  <si>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</si>
  <si>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</si>
  <si>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</si>
  <si>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</si>
  <si>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</si>
  <si>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</si>
  <si>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</si>
  <si>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</si>
  <si>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</si>
  <si>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</si>
  <si>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</si>
  <si>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</si>
  <si>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</si>
  <si>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</si>
  <si>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</si>
  <si>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</si>
  <si>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</si>
  <si>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</si>
  <si>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</si>
  <si>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</si>
  <si>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</si>
  <si>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</si>
  <si>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</si>
  <si>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</si>
  <si>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</si>
  <si>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</si>
  <si>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</si>
  <si>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</si>
  <si>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</si>
  <si>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</si>
  <si>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</si>
  <si>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</si>
  <si>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</si>
  <si>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</si>
  <si>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</si>
  <si>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</si>
  <si>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</si>
  <si>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</si>
  <si>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</si>
  <si>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</si>
  <si>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</si>
  <si>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</si>
  <si>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</si>
  <si>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</si>
  <si>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</si>
  <si>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</si>
  <si>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</si>
  <si>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</si>
  <si>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</si>
  <si>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</si>
  <si>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</si>
  <si>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</si>
  <si>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</si>
  <si>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</si>
  <si>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</si>
  <si>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</si>
  <si>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</si>
  <si>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</si>
  <si>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</si>
  <si>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</si>
  <si>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</si>
  <si>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</si>
  <si>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</si>
  <si>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</si>
  <si>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</si>
  <si>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</si>
  <si>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</si>
  <si>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</si>
  <si>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</si>
  <si>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</si>
  <si>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</si>
  <si>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</si>
  <si>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</si>
  <si>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</si>
  <si>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</si>
  <si>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</si>
  <si>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</si>
  <si>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</si>
  <si>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</si>
  <si>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</si>
  <si>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</si>
  <si>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</si>
  <si>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</si>
  <si>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</si>
  <si>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</si>
  <si>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</si>
  <si>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</si>
  <si>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</si>
  <si>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</si>
  <si>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</si>
  <si>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</si>
  <si>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</si>
  <si>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</si>
  <si>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</si>
  <si>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</si>
  <si>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</si>
  <si>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</si>
  <si>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</si>
  <si>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</si>
  <si>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</si>
  <si>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</si>
  <si>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</si>
  <si>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</si>
  <si>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</si>
  <si>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</si>
  <si>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</si>
  <si>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</si>
  <si>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</si>
  <si>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</si>
  <si>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</si>
  <si>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</si>
  <si>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</si>
  <si>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</si>
  <si>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</si>
  <si>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</si>
  <si>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</si>
  <si>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</si>
  <si>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</si>
  <si>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</si>
  <si>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</si>
  <si>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</si>
  <si>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</si>
  <si>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</si>
  <si>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</si>
  <si>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</si>
  <si>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</si>
  <si>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</si>
  <si>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</si>
  <si>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</si>
  <si>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</si>
  <si>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</si>
  <si>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</si>
  <si>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</si>
  <si>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</si>
  <si>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</si>
  <si>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</si>
  <si>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</si>
  <si>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</si>
  <si>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</si>
  <si>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</si>
  <si>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</si>
  <si>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</si>
  <si>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</si>
  <si>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</si>
  <si>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</si>
  <si>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</si>
  <si>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</si>
  <si>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</si>
  <si>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</si>
  <si>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</si>
  <si>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</si>
  <si>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</si>
  <si>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</si>
  <si>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</si>
  <si>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</si>
  <si>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</si>
  <si>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Thuyết mình</t>
  </si>
  <si>
    <t>Kỳ này</t>
  </si>
  <si>
    <t>Kỳ trước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</si>
  <si>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</si>
  <si>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</si>
  <si>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</si>
  <si>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</si>
  <si>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</si>
  <si>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</si>
  <si>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</si>
  <si>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</si>
  <si>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</si>
  <si>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</si>
  <si>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</si>
  <si>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</si>
  <si>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</si>
  <si>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</si>
  <si>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</si>
  <si>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</si>
  <si>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2015</t>
  </si>
  <si>
    <t>I. Lưu chuyển tiền từ hoạt động đầu tư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</si>
  <si>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</si>
  <si>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</si>
  <si>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</si>
  <si>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</si>
  <si>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</si>
  <si>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</si>
  <si>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</si>
  <si>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</si>
  <si>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</si>
  <si>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</si>
  <si>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</si>
  <si>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</si>
  <si>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</si>
  <si>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</si>
  <si>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</si>
  <si>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</si>
  <si>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</si>
  <si>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</si>
  <si>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</si>
  <si>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</si>
  <si>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</si>
  <si>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</si>
  <si>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</si>
  <si>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</si>
  <si>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</si>
  <si>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</si>
  <si>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Báo cáo thu nhập giữa niên độ</t>
  </si>
  <si>
    <t>Báo cáo tình hình tài chính giữa niên độ</t>
  </si>
  <si>
    <t>Báo cáo lưu chuyển tiền tệ</t>
  </si>
  <si>
    <t>BCLCGT_06262</t>
  </si>
  <si>
    <t xml:space="preserve">Quý: </t>
  </si>
  <si>
    <t>2014</t>
  </si>
  <si>
    <t>Công ty Quản lý quỹ: Công ty TNHH Quản lý Quỹ Bảo Việt</t>
  </si>
  <si>
    <t>Quỹ: Quỹ đầu tư cổ phiếu năng động Bảo Việt</t>
  </si>
  <si>
    <t>Qúy 3/2015</t>
  </si>
  <si>
    <t>Người đại diện có thẩm quyền của CTQLQ</t>
  </si>
  <si>
    <t>Phụ trách kế toán</t>
  </si>
  <si>
    <t>(- lãi) hoặc (+ lỗ) chênh lệch tỷ giá hối đoái chưa thực hiện</t>
  </si>
  <si>
    <t>(+) chi phí trích trước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</si>
  <si>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</si>
  <si>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</si>
  <si>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</si>
  <si>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</si>
  <si>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</si>
  <si>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</si>
  <si>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</si>
  <si>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</si>
  <si>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</si>
  <si>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</si>
  <si>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</si>
  <si>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</si>
  <si>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</si>
  <si>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</si>
  <si>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</si>
  <si>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</si>
  <si>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</si>
  <si>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</si>
  <si>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</si>
  <si>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</si>
  <si>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35</t>
  </si>
  <si>
    <t>Lưu chuyển tiền thuần từ hoạt động tài chính (1-2+3-4-5)</t>
  </si>
  <si>
    <t>Khác</t>
  </si>
  <si>
    <t>80</t>
  </si>
  <si>
    <t>q1</t>
  </si>
  <si>
    <t>Cộng ngược lại CP/ trừ Thu nhập ko phải = tiền</t>
  </si>
  <si>
    <t>MARKET VALUE THIS PERIOD -LAST PERIOD</t>
  </si>
  <si>
    <t>Trừ tăng B/S, Cộng giảm B/S  for ASSET ACC</t>
  </si>
  <si>
    <t>Cộng tăng B/S, Trừ giảm B/S  for LIABILITY ACC</t>
  </si>
  <si>
    <t>(sbs+sbs gl ki nay)-(sbs+sbs gl ki trc)</t>
  </si>
  <si>
    <t>(red+red gl ki nay)-(red+red gl ki trc)</t>
  </si>
  <si>
    <t>IV</t>
  </si>
  <si>
    <t>Hồ Chí Minh, ngày 14 tháng 01 năm 2016</t>
  </si>
  <si>
    <t>Qúy 4/2015</t>
  </si>
  <si>
    <t>1. Lợi nhuận trước Thuế thu nhập doanh nghiệp</t>
  </si>
  <si>
    <t>2. Điều chỉnh cho các khoản tăng giá trị tài sản ròng từ các hoạt động đầu tư</t>
  </si>
  <si>
    <t>3. Lợi nhuận từ hoạt động đầu tư trước thay đổi vốn lưu động</t>
  </si>
  <si>
    <t>(-) Tăng, (+) giảm các khoản đầu tư</t>
  </si>
  <si>
    <t>5. Tiền chi trả cổ tức, tiền lãi cho nhà đầu tư</t>
  </si>
  <si>
    <t>Cuối Quý VI/2015</t>
  </si>
  <si>
    <t>Cuối Quý VI/2014</t>
  </si>
  <si>
    <t>Q2</t>
  </si>
  <si>
    <t>DIFF</t>
  </si>
  <si>
    <t>Kể từ Quý 4/2015, báo cáo lưu chuyển tiền tệ được trình bày theo phương pháp gián tiếp, theo đó số của kỳ trước được trình bày lại tương 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</si>
</sst>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0"/>
      <color theme="0" tint="-0.499984740745262"/>
      <name val="Arial"/>
      <family val="2"/>
    </font>
    <font>
      <b/>
      <i/>
      <sz val="8"/>
      <color indexed="63"/>
      <name val="Tahoma"/>
      <family val="2"/>
    </font>
    <font>
      <b/>
      <i/>
      <sz val="8"/>
      <name val="Tahoma"/>
      <family val="2"/>
    </font>
    <font>
      <sz val="10"/>
      <color theme="0" tint="-0.34998626667073579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quotePrefix="1" applyFont="0" applyFill="0" applyBorder="0" applyAlignment="0">
      <protection locked="0"/>
    </xf>
    <xf numFmtId="9" fontId="1" fillId="0" borderId="0" quotePrefix="1" applyFont="0" applyFill="0" applyBorder="0" applyAlignment="0">
      <protection locked="0"/>
    </xf>
  </cellStyleXfs>
  <cellXfs count="123">
    <xf numFmtId="0" fontId="0" fillId="0" borderId="0" xfId="0"/>
    <xf numFmtId="0" fontId="5" fillId="0" borderId="0" xfId="0" applyFont="1"/>
    <xf numFmtId="41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4" fontId="5" fillId="0" borderId="0" xfId="0" applyNumberFormat="1" applyFont="1"/>
    <xf numFmtId="165" fontId="14" fillId="3" borderId="1" xfId="1" applyNumberFormat="1" applyFont="1" applyFill="1" applyBorder="1" applyAlignment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165" fontId="14" fillId="3" borderId="1" xfId="2" applyNumberFormat="1" applyFont="1" applyFill="1" applyBorder="1" applyAlignment="1" applyProtection="1">
      <alignment horizontal="left" vertical="top" wrapText="1"/>
    </xf>
    <xf numFmtId="165" fontId="14" fillId="3" borderId="1" xfId="1" applyNumberFormat="1" applyFont="1" applyFill="1" applyBorder="1" applyAlignment="1">
      <alignment horizontal="left" vertical="top" wrapText="1"/>
      <protection locked="0"/>
    </xf>
    <xf numFmtId="165" fontId="2" fillId="3" borderId="1" xfId="1" applyNumberFormat="1" applyFont="1" applyFill="1" applyBorder="1" applyAlignment="1">
      <alignment horizontal="left" vertical="top" wrapText="1"/>
      <protection locked="0"/>
    </xf>
    <xf numFmtId="165" fontId="2" fillId="3" borderId="1" xfId="1" applyNumberFormat="1" applyFont="1" applyFill="1" applyBorder="1" applyProtection="1"/>
    <xf numFmtId="165" fontId="1" fillId="3" borderId="0" xfId="1" applyNumberFormat="1" applyFont="1" applyFill="1">
      <protection locked="0"/>
    </xf>
    <xf numFmtId="0" fontId="1" fillId="3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4" fillId="0" borderId="1" xfId="2" applyNumberFormat="1" applyFont="1" applyFill="1" applyBorder="1" applyAlignment="1" applyProtection="1">
      <alignment horizontal="left" vertical="top" wrapText="1"/>
    </xf>
    <xf numFmtId="0" fontId="2" fillId="0" borderId="1" xfId="2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/>
    <xf numFmtId="165" fontId="14" fillId="0" borderId="1" xfId="2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165" fontId="1" fillId="0" borderId="0" xfId="1" applyNumberFormat="1" applyFont="1">
      <protection locked="0"/>
    </xf>
    <xf numFmtId="43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2" applyNumberFormat="1" applyFont="1" applyFill="1" applyBorder="1" applyAlignment="1" applyProtection="1">
      <alignment horizontal="left" vertical="top" wrapText="1"/>
    </xf>
    <xf numFmtId="165" fontId="2" fillId="0" borderId="1" xfId="1" applyNumberFormat="1" applyFont="1" applyBorder="1" applyProtection="1"/>
    <xf numFmtId="165" fontId="2" fillId="0" borderId="1" xfId="1" applyNumberFormat="1" applyFont="1" applyFill="1" applyBorder="1" applyAlignment="1">
      <alignment horizontal="left" vertical="center" wrapText="1"/>
      <protection locked="0"/>
    </xf>
    <xf numFmtId="165" fontId="2" fillId="0" borderId="1" xfId="1" applyNumberFormat="1" applyFont="1" applyBorder="1">
      <protection locked="0"/>
    </xf>
    <xf numFmtId="165" fontId="2" fillId="0" borderId="1" xfId="1" applyNumberFormat="1" applyFont="1" applyBorder="1" applyAlignment="1">
      <alignment horizontal="right"/>
      <protection locked="0"/>
    </xf>
    <xf numFmtId="165" fontId="14" fillId="0" borderId="1" xfId="1" applyNumberFormat="1" applyFont="1" applyFill="1" applyBorder="1" applyAlignment="1">
      <alignment horizontal="right" vertical="top" wrapText="1"/>
      <protection locked="0"/>
    </xf>
    <xf numFmtId="43" fontId="2" fillId="0" borderId="1" xfId="1" applyNumberFormat="1" applyFont="1" applyBorder="1" applyProtection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3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0" fontId="14" fillId="3" borderId="1" xfId="2" applyNumberFormat="1" applyFont="1" applyFill="1" applyBorder="1" applyAlignment="1" applyProtection="1">
      <alignment horizontal="left" vertical="top" wrapText="1"/>
    </xf>
    <xf numFmtId="165" fontId="2" fillId="3" borderId="1" xfId="1" applyNumberFormat="1" applyFont="1" applyFill="1" applyBorder="1" applyAlignment="1">
      <alignment horizontal="left" vertical="center" wrapText="1"/>
      <protection locked="0"/>
    </xf>
    <xf numFmtId="165" fontId="14" fillId="3" borderId="1" xfId="1" applyNumberFormat="1" applyFont="1" applyFill="1" applyBorder="1" applyAlignment="1">
      <alignment horizontal="right" vertical="top" wrapText="1"/>
      <protection locked="0"/>
    </xf>
    <xf numFmtId="43" fontId="2" fillId="3" borderId="1" xfId="1" applyNumberFormat="1" applyFont="1" applyFill="1" applyBorder="1" applyProtection="1"/>
    <xf numFmtId="43" fontId="1" fillId="0" borderId="0" xfId="1" applyFont="1"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  <protection locked="0"/>
    </xf>
    <xf numFmtId="0" fontId="16" fillId="0" borderId="1" xfId="2" applyNumberFormat="1" applyFont="1" applyFill="1" applyBorder="1" applyAlignment="1" applyProtection="1">
      <alignment horizontal="left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165" fontId="17" fillId="3" borderId="1" xfId="2" applyNumberFormat="1" applyFont="1" applyFill="1" applyBorder="1" applyAlignment="1" applyProtection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165" fontId="14" fillId="3" borderId="1" xfId="1" applyNumberFormat="1" applyFont="1" applyFill="1" applyBorder="1" applyAlignment="1">
      <alignment vertical="center"/>
      <protection locked="0"/>
    </xf>
    <xf numFmtId="0" fontId="18" fillId="0" borderId="0" xfId="0" applyFont="1" applyAlignment="1">
      <alignment vertical="center"/>
    </xf>
    <xf numFmtId="0" fontId="16" fillId="3" borderId="1" xfId="2" applyNumberFormat="1" applyFont="1" applyFill="1" applyBorder="1" applyAlignment="1" applyProtection="1">
      <alignment horizontal="left" vertical="center" wrapText="1"/>
    </xf>
    <xf numFmtId="49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left" vertical="center" wrapText="1"/>
    </xf>
    <xf numFmtId="49" fontId="17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>
      <alignment vertical="center"/>
      <protection locked="0"/>
    </xf>
    <xf numFmtId="4" fontId="18" fillId="0" borderId="0" xfId="0" applyNumberFormat="1" applyFont="1" applyAlignment="1">
      <alignment vertical="center"/>
    </xf>
    <xf numFmtId="0" fontId="17" fillId="0" borderId="1" xfId="2" applyNumberFormat="1" applyFont="1" applyFill="1" applyBorder="1" applyAlignment="1" applyProtection="1">
      <alignment horizontal="left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1" applyFont="1" applyAlignment="1">
      <alignment vertical="center"/>
      <protection locked="0"/>
    </xf>
    <xf numFmtId="164" fontId="0" fillId="3" borderId="0" xfId="0" applyNumberFormat="1" applyFill="1" applyAlignment="1">
      <alignment vertical="center"/>
    </xf>
    <xf numFmtId="166" fontId="0" fillId="0" borderId="0" xfId="1" applyNumberFormat="1" applyFont="1" applyAlignment="1">
      <alignment vertical="center"/>
      <protection locked="0"/>
    </xf>
    <xf numFmtId="164" fontId="0" fillId="0" borderId="0" xfId="0" applyNumberFormat="1" applyAlignment="1">
      <alignment vertical="center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165" fontId="20" fillId="3" borderId="1" xfId="1" applyNumberFormat="1" applyFont="1" applyFill="1" applyBorder="1" applyAlignment="1">
      <alignment vertical="center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</xf>
    <xf numFmtId="165" fontId="16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  <protection locked="0"/>
    </xf>
    <xf numFmtId="165" fontId="17" fillId="3" borderId="1" xfId="2" applyNumberFormat="1" applyFont="1" applyFill="1" applyBorder="1" applyAlignment="1" applyProtection="1">
      <alignment horizontal="center" vertical="center" wrapText="1"/>
    </xf>
    <xf numFmtId="43" fontId="17" fillId="0" borderId="1" xfId="1" applyFont="1" applyFill="1" applyBorder="1" applyAlignment="1">
      <alignment horizontal="center" vertical="center" wrapText="1"/>
      <protection locked="0"/>
    </xf>
    <xf numFmtId="43" fontId="17" fillId="3" borderId="1" xfId="1" applyFont="1" applyFill="1" applyBorder="1" applyAlignment="1">
      <alignment horizontal="center" vertical="center" wrapText="1"/>
      <protection locked="0"/>
    </xf>
    <xf numFmtId="164" fontId="17" fillId="0" borderId="1" xfId="2" applyNumberFormat="1" applyFont="1" applyFill="1" applyBorder="1" applyAlignment="1" applyProtection="1">
      <alignment horizontal="center" vertical="center" wrapText="1"/>
    </xf>
    <xf numFmtId="164" fontId="16" fillId="3" borderId="1" xfId="2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Alignment="1">
      <alignment vertical="center"/>
      <protection locked="0"/>
    </xf>
    <xf numFmtId="165" fontId="0" fillId="3" borderId="0" xfId="1" applyNumberFormat="1" applyFont="1" applyFill="1" applyAlignment="1">
      <alignment vertical="center"/>
      <protection locked="0"/>
    </xf>
    <xf numFmtId="165" fontId="0" fillId="0" borderId="0" xfId="0" applyNumberFormat="1" applyAlignment="1">
      <alignment vertical="center"/>
    </xf>
    <xf numFmtId="15" fontId="1" fillId="0" borderId="0" xfId="0" applyNumberFormat="1" applyFont="1"/>
    <xf numFmtId="43" fontId="0" fillId="0" borderId="0" xfId="0" applyNumberFormat="1" applyAlignment="1">
      <alignment vertical="center"/>
    </xf>
    <xf numFmtId="43" fontId="18" fillId="4" borderId="0" xfId="1" applyFont="1" applyFill="1" applyAlignment="1">
      <alignment vertical="center"/>
      <protection locked="0"/>
    </xf>
    <xf numFmtId="43" fontId="18" fillId="0" borderId="0" xfId="1" applyFont="1" applyAlignment="1">
      <alignment vertical="center"/>
      <protection locked="0"/>
    </xf>
    <xf numFmtId="43" fontId="0" fillId="0" borderId="0" xfId="1" applyFont="1">
      <protection locked="0"/>
    </xf>
    <xf numFmtId="43" fontId="21" fillId="0" borderId="0" xfId="1" applyFont="1" applyAlignment="1">
      <alignment horizontal="left" vertical="center"/>
      <protection locked="0"/>
    </xf>
    <xf numFmtId="165" fontId="17" fillId="3" borderId="1" xfId="1" applyNumberFormat="1" applyFont="1" applyFill="1" applyBorder="1" applyAlignment="1">
      <alignment horizontal="center" vertical="center" wrapText="1"/>
      <protection locked="0"/>
    </xf>
    <xf numFmtId="165" fontId="18" fillId="0" borderId="0" xfId="0" applyNumberFormat="1" applyFont="1" applyAlignment="1">
      <alignment vertical="center"/>
    </xf>
    <xf numFmtId="49" fontId="14" fillId="2" borderId="6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readingOrder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5" fontId="14" fillId="3" borderId="2" xfId="1" quotePrefix="1" applyNumberFormat="1" applyFont="1" applyFill="1" applyBorder="1" applyAlignment="1">
      <alignment horizontal="center" vertical="center" wrapText="1"/>
      <protection locked="0"/>
    </xf>
    <xf numFmtId="165" fontId="14" fillId="3" borderId="3" xfId="1" applyNumberFormat="1" applyFont="1" applyFill="1" applyBorder="1" applyAlignment="1">
      <alignment horizontal="center" vertical="center" wrapText="1"/>
      <protection locked="0"/>
    </xf>
    <xf numFmtId="49" fontId="14" fillId="3" borderId="2" xfId="0" quotePrefix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omma 2" xfId="5"/>
    <cellStyle name="Currency [0] 2" xfId="2"/>
    <cellStyle name="Hyperlink" xfId="3" builtinId="8"/>
    <cellStyle name="Normal" xfId="0" builtinId="0"/>
    <cellStyle name="Normal 2" xfId="4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workbookViewId="0">
      <selection activeCell="D14" sqref="D14"/>
    </sheetView>
  </sheetViews>
  <sheetFormatPr defaultRowHeight="15" x14ac:dyDescent="0.25"/>
  <cols>
    <col min="1" max="1" width="13" style="32" customWidth="1"/>
    <col min="2" max="2" width="18" style="32" customWidth="1"/>
    <col min="3" max="3" width="25.5703125" style="32" customWidth="1"/>
    <col min="4" max="4" width="29.28515625" style="32" customWidth="1"/>
    <col min="5" max="5" width="21.140625" style="32" customWidth="1"/>
    <col min="6" max="16384" width="9.140625" style="32"/>
  </cols>
  <sheetData>
    <row r="2" spans="1:12" x14ac:dyDescent="0.25">
      <c r="A2" s="32" t="s">
        <v>214</v>
      </c>
    </row>
    <row r="3" spans="1:12" x14ac:dyDescent="0.25">
      <c r="A3" s="32" t="s">
        <v>215</v>
      </c>
    </row>
    <row r="4" spans="1:12" x14ac:dyDescent="0.25">
      <c r="J4" s="33"/>
      <c r="K4" s="33"/>
    </row>
    <row r="5" spans="1:12" ht="18.75" x14ac:dyDescent="0.3">
      <c r="C5" s="34" t="s">
        <v>172</v>
      </c>
      <c r="J5" s="33"/>
      <c r="K5" s="33"/>
    </row>
    <row r="6" spans="1:12" x14ac:dyDescent="0.25">
      <c r="J6" s="33"/>
      <c r="K6" s="33"/>
    </row>
    <row r="7" spans="1:12" x14ac:dyDescent="0.25">
      <c r="C7" s="35" t="s">
        <v>212</v>
      </c>
      <c r="D7" s="36" t="s">
        <v>252</v>
      </c>
      <c r="J7" s="33"/>
      <c r="K7" s="33"/>
    </row>
    <row r="8" spans="1:12" x14ac:dyDescent="0.25">
      <c r="C8" s="35" t="s">
        <v>173</v>
      </c>
      <c r="D8" s="36">
        <v>2015</v>
      </c>
      <c r="J8" s="33"/>
      <c r="K8" s="33"/>
    </row>
    <row r="9" spans="1:12" x14ac:dyDescent="0.25">
      <c r="J9" s="33"/>
      <c r="K9" s="33"/>
    </row>
    <row r="10" spans="1:12" x14ac:dyDescent="0.25">
      <c r="D10" s="37" t="s">
        <v>164</v>
      </c>
    </row>
    <row r="11" spans="1:12" x14ac:dyDescent="0.25">
      <c r="B11" s="38" t="s">
        <v>165</v>
      </c>
      <c r="C11" s="38" t="s">
        <v>166</v>
      </c>
      <c r="D11" s="38" t="s">
        <v>167</v>
      </c>
    </row>
    <row r="12" spans="1:12" s="39" customFormat="1" ht="30" x14ac:dyDescent="0.2">
      <c r="B12" s="40">
        <v>1</v>
      </c>
      <c r="C12" s="41" t="s">
        <v>208</v>
      </c>
      <c r="D12" s="42" t="s">
        <v>179</v>
      </c>
    </row>
    <row r="13" spans="1:12" s="39" customFormat="1" ht="30" x14ac:dyDescent="0.2">
      <c r="B13" s="40">
        <v>2</v>
      </c>
      <c r="C13" s="41" t="s">
        <v>209</v>
      </c>
      <c r="D13" s="42" t="s">
        <v>168</v>
      </c>
    </row>
    <row r="14" spans="1:12" s="39" customFormat="1" x14ac:dyDescent="0.2">
      <c r="B14" s="40">
        <v>3</v>
      </c>
      <c r="C14" s="41" t="s">
        <v>210</v>
      </c>
      <c r="D14" s="42" t="s">
        <v>211</v>
      </c>
      <c r="J14" s="43"/>
      <c r="K14" s="44"/>
      <c r="L14" s="45"/>
    </row>
    <row r="15" spans="1:12" x14ac:dyDescent="0.25">
      <c r="B15" s="38"/>
      <c r="C15" s="46"/>
      <c r="D15" s="46"/>
      <c r="J15" s="33"/>
      <c r="K15" s="47"/>
      <c r="L15" s="48"/>
    </row>
    <row r="16" spans="1:12" x14ac:dyDescent="0.25">
      <c r="J16" s="33"/>
      <c r="K16" s="47"/>
      <c r="L16" s="48"/>
    </row>
    <row r="17" spans="1:12" x14ac:dyDescent="0.25">
      <c r="J17" s="33"/>
      <c r="K17" s="47"/>
      <c r="L17" s="48"/>
    </row>
    <row r="18" spans="1:12" x14ac:dyDescent="0.25">
      <c r="B18" s="49" t="s">
        <v>169</v>
      </c>
      <c r="C18" s="50" t="s">
        <v>170</v>
      </c>
      <c r="J18" s="33"/>
      <c r="K18" s="47"/>
      <c r="L18" s="48"/>
    </row>
    <row r="19" spans="1:12" x14ac:dyDescent="0.25">
      <c r="C19" s="50" t="s">
        <v>171</v>
      </c>
      <c r="J19" s="33"/>
      <c r="K19" s="47"/>
      <c r="L19" s="48"/>
    </row>
    <row r="20" spans="1:12" x14ac:dyDescent="0.25">
      <c r="J20" s="33"/>
      <c r="K20" s="47"/>
      <c r="L20" s="48"/>
    </row>
    <row r="21" spans="1:12" x14ac:dyDescent="0.25">
      <c r="J21" s="33"/>
      <c r="K21" s="47"/>
      <c r="L21" s="48"/>
    </row>
    <row r="22" spans="1:12" x14ac:dyDescent="0.25">
      <c r="D22" s="51" t="s">
        <v>253</v>
      </c>
    </row>
    <row r="24" spans="1:12" ht="31.5" customHeight="1" x14ac:dyDescent="0.25">
      <c r="A24" s="112" t="s">
        <v>174</v>
      </c>
      <c r="B24" s="112"/>
      <c r="C24" s="113" t="s">
        <v>175</v>
      </c>
      <c r="D24" s="113"/>
      <c r="E24" s="113"/>
    </row>
    <row r="25" spans="1:12" ht="43.5" x14ac:dyDescent="0.25">
      <c r="A25" s="52"/>
      <c r="B25" s="52"/>
      <c r="C25" s="52" t="s">
        <v>176</v>
      </c>
      <c r="D25" s="52" t="s">
        <v>218</v>
      </c>
      <c r="E25" s="54" t="s">
        <v>217</v>
      </c>
    </row>
    <row r="26" spans="1:12" ht="15.75" x14ac:dyDescent="0.25">
      <c r="A26" s="114" t="s">
        <v>177</v>
      </c>
      <c r="B26" s="114"/>
      <c r="C26" s="53" t="s">
        <v>178</v>
      </c>
      <c r="D26" s="53" t="s">
        <v>178</v>
      </c>
      <c r="E26" s="53" t="s">
        <v>177</v>
      </c>
    </row>
    <row r="31" spans="1:12" x14ac:dyDescent="0.25">
      <c r="A31" s="115"/>
      <c r="B31" s="115"/>
    </row>
    <row r="32" spans="1:12" x14ac:dyDescent="0.25">
      <c r="A32" s="116"/>
      <c r="B32" s="116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7" right="0.7" top="0.75" bottom="0.75" header="0.3" footer="0.3"/>
  <pageSetup paperSize="9" scale="71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0" workbookViewId="0">
      <selection activeCell="D26" sqref="D26"/>
    </sheetView>
  </sheetViews>
  <sheetFormatPr defaultRowHeight="12.75" x14ac:dyDescent="0.2"/>
  <cols>
    <col min="1" max="1" width="37.42578125" style="15" customWidth="1"/>
    <col min="2" max="2" width="9.28515625" style="15" customWidth="1"/>
    <col min="3" max="3" width="9.140625" style="15"/>
    <col min="4" max="4" width="16.5703125" style="12" customWidth="1"/>
    <col min="5" max="5" width="14.28515625" style="12" bestFit="1" customWidth="1"/>
    <col min="6" max="6" width="20.28515625" style="13" customWidth="1"/>
    <col min="7" max="7" width="17.7109375" style="13" bestFit="1" customWidth="1"/>
    <col min="8" max="8" width="15.5703125" style="15" hidden="1" customWidth="1"/>
    <col min="9" max="9" width="10" style="15" hidden="1" customWidth="1"/>
    <col min="10" max="10" width="0" style="15" hidden="1" customWidth="1"/>
    <col min="11" max="11" width="17.28515625" style="15" hidden="1" customWidth="1"/>
    <col min="12" max="12" width="9.140625" style="15"/>
    <col min="13" max="13" width="11" style="15" bestFit="1" customWidth="1"/>
    <col min="14" max="14" width="14" style="15" bestFit="1" customWidth="1"/>
    <col min="15" max="15" width="15.42578125" style="15" customWidth="1"/>
    <col min="16" max="16" width="14.85546875" style="15" customWidth="1"/>
    <col min="17" max="16384" width="9.140625" style="15"/>
  </cols>
  <sheetData>
    <row r="1" spans="1:17" s="21" customFormat="1" x14ac:dyDescent="0.2">
      <c r="A1" s="121" t="s">
        <v>0</v>
      </c>
      <c r="B1" s="121" t="s">
        <v>3</v>
      </c>
      <c r="C1" s="121" t="s">
        <v>161</v>
      </c>
      <c r="D1" s="117" t="s">
        <v>180</v>
      </c>
      <c r="E1" s="118"/>
      <c r="F1" s="119" t="s">
        <v>213</v>
      </c>
      <c r="G1" s="120"/>
    </row>
    <row r="2" spans="1:17" s="21" customFormat="1" x14ac:dyDescent="0.2">
      <c r="A2" s="122"/>
      <c r="B2" s="122"/>
      <c r="C2" s="122"/>
      <c r="D2" s="6" t="s">
        <v>162</v>
      </c>
      <c r="E2" s="6" t="s">
        <v>163</v>
      </c>
      <c r="F2" s="7" t="s">
        <v>162</v>
      </c>
      <c r="G2" s="7" t="s">
        <v>163</v>
      </c>
    </row>
    <row r="3" spans="1:17" ht="21" x14ac:dyDescent="0.2">
      <c r="A3" s="16" t="s">
        <v>32</v>
      </c>
      <c r="B3" s="17" t="s">
        <v>20</v>
      </c>
      <c r="C3" s="17"/>
      <c r="D3" s="8">
        <f>SUM(D4:D11)</f>
        <v>2887079078</v>
      </c>
      <c r="E3" s="8">
        <v>-2574597421</v>
      </c>
      <c r="F3" s="9">
        <f>SUM(F4:F11)</f>
        <v>-3058064970</v>
      </c>
      <c r="G3" s="9">
        <v>3386179672</v>
      </c>
      <c r="H3" s="15">
        <v>-3358994101</v>
      </c>
      <c r="I3" s="15">
        <v>1079763945</v>
      </c>
      <c r="J3" s="15">
        <v>703833334</v>
      </c>
      <c r="K3" s="22">
        <f>SUM(H3:J3)</f>
        <v>-1575396822</v>
      </c>
      <c r="O3" s="20"/>
      <c r="P3" s="20"/>
      <c r="Q3" s="20"/>
    </row>
    <row r="4" spans="1:17" x14ac:dyDescent="0.2">
      <c r="A4" s="17" t="s">
        <v>33</v>
      </c>
      <c r="B4" s="17" t="s">
        <v>21</v>
      </c>
      <c r="C4" s="17"/>
      <c r="D4" s="10">
        <v>185407500</v>
      </c>
      <c r="E4" s="10">
        <v>1175754000</v>
      </c>
      <c r="F4" s="11">
        <v>128664200</v>
      </c>
      <c r="G4" s="24">
        <v>482583673</v>
      </c>
      <c r="H4" s="15">
        <v>9350000</v>
      </c>
      <c r="I4" s="15">
        <v>437700000</v>
      </c>
      <c r="K4" s="22">
        <f t="shared" ref="K4:K37" si="0">SUM(H4:J4)</f>
        <v>447050000</v>
      </c>
      <c r="O4" s="20"/>
      <c r="P4" s="20"/>
      <c r="Q4" s="20"/>
    </row>
    <row r="5" spans="1:17" x14ac:dyDescent="0.2">
      <c r="A5" s="17" t="s">
        <v>34</v>
      </c>
      <c r="B5" s="17" t="s">
        <v>22</v>
      </c>
      <c r="C5" s="17"/>
      <c r="D5" s="10">
        <v>0</v>
      </c>
      <c r="E5" s="10">
        <v>0</v>
      </c>
      <c r="F5" s="11">
        <v>78100000</v>
      </c>
      <c r="G5" s="24">
        <v>217950000</v>
      </c>
      <c r="H5" s="15">
        <v>136181899</v>
      </c>
      <c r="I5" s="15">
        <v>168831945</v>
      </c>
      <c r="J5" s="15">
        <v>184983334</v>
      </c>
      <c r="K5" s="22">
        <f t="shared" si="0"/>
        <v>489997178</v>
      </c>
      <c r="O5" s="20"/>
      <c r="P5" s="20"/>
      <c r="Q5" s="20"/>
    </row>
    <row r="6" spans="1:17" x14ac:dyDescent="0.2">
      <c r="A6" s="17" t="s">
        <v>35</v>
      </c>
      <c r="B6" s="17" t="s">
        <v>36</v>
      </c>
      <c r="C6" s="17"/>
      <c r="D6" s="10">
        <v>1868479417</v>
      </c>
      <c r="E6" s="10">
        <v>-2890152854</v>
      </c>
      <c r="F6" s="11">
        <v>863192</v>
      </c>
      <c r="G6" s="24">
        <v>698520297</v>
      </c>
      <c r="H6" s="15">
        <v>-187697536</v>
      </c>
      <c r="I6" s="15">
        <v>-288119769</v>
      </c>
      <c r="J6" s="15">
        <v>80953542</v>
      </c>
      <c r="K6" s="22">
        <f t="shared" si="0"/>
        <v>-394863763</v>
      </c>
      <c r="O6" s="20"/>
      <c r="P6" s="20"/>
      <c r="Q6" s="20"/>
    </row>
    <row r="7" spans="1:17" ht="21" x14ac:dyDescent="0.2">
      <c r="A7" s="17" t="s">
        <v>37</v>
      </c>
      <c r="B7" s="17" t="s">
        <v>38</v>
      </c>
      <c r="C7" s="17"/>
      <c r="D7" s="10">
        <v>829639983</v>
      </c>
      <c r="E7" s="10">
        <v>-867412446</v>
      </c>
      <c r="F7" s="11">
        <v>-3266858492</v>
      </c>
      <c r="G7" s="24">
        <v>1987005903</v>
      </c>
      <c r="H7" s="15">
        <v>-3316828464</v>
      </c>
      <c r="I7" s="15">
        <v>761351769</v>
      </c>
      <c r="J7" s="15">
        <v>437896458</v>
      </c>
      <c r="K7" s="22">
        <f t="shared" si="0"/>
        <v>-2117580237</v>
      </c>
      <c r="O7" s="20"/>
      <c r="P7" s="20"/>
      <c r="Q7" s="20"/>
    </row>
    <row r="8" spans="1:17" x14ac:dyDescent="0.2">
      <c r="A8" s="17" t="s">
        <v>39</v>
      </c>
      <c r="B8" s="17" t="s">
        <v>40</v>
      </c>
      <c r="C8" s="17"/>
      <c r="D8" s="10">
        <v>3552178</v>
      </c>
      <c r="E8" s="10">
        <v>7213879</v>
      </c>
      <c r="F8" s="11">
        <v>0</v>
      </c>
      <c r="G8" s="24">
        <v>0</v>
      </c>
      <c r="H8" s="15">
        <v>0</v>
      </c>
      <c r="I8" s="15">
        <v>0</v>
      </c>
      <c r="J8" s="15">
        <v>0</v>
      </c>
      <c r="K8" s="22">
        <f t="shared" si="0"/>
        <v>0</v>
      </c>
      <c r="O8" s="20"/>
      <c r="P8" s="20"/>
      <c r="Q8" s="20"/>
    </row>
    <row r="9" spans="1:17" ht="21" x14ac:dyDescent="0.2">
      <c r="A9" s="17" t="s">
        <v>41</v>
      </c>
      <c r="B9" s="17" t="s">
        <v>42</v>
      </c>
      <c r="C9" s="17"/>
      <c r="D9" s="10">
        <v>0</v>
      </c>
      <c r="E9" s="10">
        <v>0</v>
      </c>
      <c r="F9" s="11">
        <v>0</v>
      </c>
      <c r="G9" s="24">
        <v>0</v>
      </c>
      <c r="H9" s="15">
        <v>0</v>
      </c>
      <c r="I9" s="15">
        <v>0</v>
      </c>
      <c r="J9" s="15">
        <v>0</v>
      </c>
      <c r="K9" s="22">
        <f t="shared" si="0"/>
        <v>0</v>
      </c>
      <c r="O9" s="20"/>
      <c r="P9" s="20"/>
      <c r="Q9" s="20"/>
    </row>
    <row r="10" spans="1:17" x14ac:dyDescent="0.2">
      <c r="A10" s="17" t="s">
        <v>43</v>
      </c>
      <c r="B10" s="17" t="s">
        <v>44</v>
      </c>
      <c r="C10" s="17"/>
      <c r="D10" s="10">
        <v>0</v>
      </c>
      <c r="E10" s="10">
        <v>0</v>
      </c>
      <c r="F10" s="11">
        <v>1166130</v>
      </c>
      <c r="G10" s="24">
        <v>119799</v>
      </c>
      <c r="H10" s="15">
        <v>0</v>
      </c>
      <c r="I10" s="15">
        <v>0</v>
      </c>
      <c r="J10" s="15">
        <v>0</v>
      </c>
      <c r="K10" s="22">
        <f t="shared" si="0"/>
        <v>0</v>
      </c>
      <c r="O10" s="20"/>
      <c r="P10" s="20"/>
      <c r="Q10" s="20"/>
    </row>
    <row r="11" spans="1:17" ht="31.5" x14ac:dyDescent="0.2">
      <c r="A11" s="17" t="s">
        <v>45</v>
      </c>
      <c r="B11" s="17" t="s">
        <v>46</v>
      </c>
      <c r="C11" s="17"/>
      <c r="D11" s="10">
        <v>0</v>
      </c>
      <c r="E11" s="10">
        <v>0</v>
      </c>
      <c r="F11" s="11">
        <v>0</v>
      </c>
      <c r="G11" s="24">
        <v>0</v>
      </c>
      <c r="K11" s="22">
        <f t="shared" si="0"/>
        <v>0</v>
      </c>
      <c r="O11" s="20"/>
      <c r="P11" s="20"/>
      <c r="Q11" s="20"/>
    </row>
    <row r="12" spans="1:17" x14ac:dyDescent="0.2">
      <c r="A12" s="16" t="s">
        <v>47</v>
      </c>
      <c r="B12" s="17" t="s">
        <v>31</v>
      </c>
      <c r="C12" s="17"/>
      <c r="D12" s="9">
        <f>SUM(D13:D17)</f>
        <v>76541664</v>
      </c>
      <c r="E12" s="9">
        <v>79275162</v>
      </c>
      <c r="F12" s="9">
        <f>SUM(F13:F17)</f>
        <v>40963410</v>
      </c>
      <c r="G12" s="9">
        <v>32662965</v>
      </c>
      <c r="H12" s="15">
        <v>32731294</v>
      </c>
      <c r="I12" s="15">
        <v>15403370</v>
      </c>
      <c r="J12" s="15">
        <v>25362023</v>
      </c>
      <c r="K12" s="22">
        <f t="shared" si="0"/>
        <v>73496687</v>
      </c>
      <c r="O12" s="20"/>
      <c r="P12" s="20"/>
      <c r="Q12" s="20"/>
    </row>
    <row r="13" spans="1:17" ht="14.25" customHeight="1" x14ac:dyDescent="0.2">
      <c r="A13" s="17" t="s">
        <v>48</v>
      </c>
      <c r="B13" s="17" t="s">
        <v>30</v>
      </c>
      <c r="C13" s="17"/>
      <c r="D13" s="10">
        <v>76541664</v>
      </c>
      <c r="E13" s="10">
        <v>79275162</v>
      </c>
      <c r="F13" s="11">
        <v>40963410</v>
      </c>
      <c r="G13" s="24">
        <v>32662965</v>
      </c>
      <c r="H13" s="15">
        <v>32731294</v>
      </c>
      <c r="I13" s="15">
        <v>15403370</v>
      </c>
      <c r="J13" s="15">
        <v>25362023</v>
      </c>
      <c r="K13" s="22">
        <f t="shared" si="0"/>
        <v>73496687</v>
      </c>
      <c r="O13" s="20"/>
      <c r="P13" s="20"/>
      <c r="Q13" s="20"/>
    </row>
    <row r="14" spans="1:17" ht="21" x14ac:dyDescent="0.2">
      <c r="A14" s="17" t="s">
        <v>49</v>
      </c>
      <c r="B14" s="17" t="s">
        <v>29</v>
      </c>
      <c r="C14" s="17"/>
      <c r="D14" s="10">
        <v>0</v>
      </c>
      <c r="E14" s="10">
        <v>0</v>
      </c>
      <c r="F14" s="11">
        <v>0</v>
      </c>
      <c r="G14" s="24">
        <v>0</v>
      </c>
      <c r="K14" s="22">
        <f t="shared" si="0"/>
        <v>0</v>
      </c>
      <c r="O14" s="20"/>
      <c r="P14" s="20"/>
      <c r="Q14" s="20"/>
    </row>
    <row r="15" spans="1:17" ht="17.25" customHeight="1" x14ac:dyDescent="0.2">
      <c r="A15" s="17" t="s">
        <v>50</v>
      </c>
      <c r="B15" s="17" t="s">
        <v>28</v>
      </c>
      <c r="C15" s="17"/>
      <c r="D15" s="10">
        <v>0</v>
      </c>
      <c r="E15" s="10">
        <v>0</v>
      </c>
      <c r="F15" s="11">
        <v>0</v>
      </c>
      <c r="G15" s="24">
        <v>0</v>
      </c>
      <c r="H15" s="15">
        <v>0</v>
      </c>
      <c r="I15" s="15">
        <v>0</v>
      </c>
      <c r="J15" s="15">
        <v>0</v>
      </c>
      <c r="K15" s="22">
        <f t="shared" si="0"/>
        <v>0</v>
      </c>
      <c r="O15" s="20"/>
      <c r="P15" s="20"/>
      <c r="Q15" s="20"/>
    </row>
    <row r="16" spans="1:17" ht="34.5" customHeight="1" x14ac:dyDescent="0.2">
      <c r="A16" s="17" t="s">
        <v>51</v>
      </c>
      <c r="B16" s="17" t="s">
        <v>27</v>
      </c>
      <c r="C16" s="17"/>
      <c r="D16" s="10">
        <v>0</v>
      </c>
      <c r="E16" s="10">
        <v>0</v>
      </c>
      <c r="F16" s="11"/>
      <c r="G16" s="24"/>
      <c r="K16" s="22">
        <f t="shared" si="0"/>
        <v>0</v>
      </c>
      <c r="O16" s="20"/>
      <c r="P16" s="20"/>
      <c r="Q16" s="20"/>
    </row>
    <row r="17" spans="1:17" x14ac:dyDescent="0.2">
      <c r="A17" s="17" t="s">
        <v>52</v>
      </c>
      <c r="B17" s="17" t="s">
        <v>53</v>
      </c>
      <c r="C17" s="17"/>
      <c r="D17" s="10">
        <v>0</v>
      </c>
      <c r="E17" s="10">
        <v>0</v>
      </c>
      <c r="F17" s="11"/>
      <c r="G17" s="24"/>
      <c r="K17" s="22">
        <f t="shared" si="0"/>
        <v>0</v>
      </c>
      <c r="O17" s="20"/>
      <c r="P17" s="20"/>
      <c r="Q17" s="20"/>
    </row>
    <row r="18" spans="1:17" x14ac:dyDescent="0.2">
      <c r="A18" s="16" t="s">
        <v>54</v>
      </c>
      <c r="B18" s="17" t="s">
        <v>55</v>
      </c>
      <c r="C18" s="17"/>
      <c r="D18" s="8">
        <f>SUM(D19:D28)</f>
        <v>435162516</v>
      </c>
      <c r="E18" s="8">
        <v>357148898</v>
      </c>
      <c r="F18" s="8">
        <f>SUM(F19:F28)</f>
        <v>392606300</v>
      </c>
      <c r="G18" s="8">
        <v>379128725</v>
      </c>
      <c r="H18" s="23">
        <v>209331774</v>
      </c>
      <c r="I18" s="15">
        <v>193505862</v>
      </c>
      <c r="J18" s="15">
        <v>209378892</v>
      </c>
      <c r="K18" s="22">
        <f t="shared" si="0"/>
        <v>612216528</v>
      </c>
      <c r="O18" s="20"/>
      <c r="P18" s="20"/>
      <c r="Q18" s="20"/>
    </row>
    <row r="19" spans="1:17" x14ac:dyDescent="0.2">
      <c r="A19" s="17" t="s">
        <v>56</v>
      </c>
      <c r="B19" s="17" t="s">
        <v>57</v>
      </c>
      <c r="C19" s="17"/>
      <c r="D19" s="10">
        <v>191534153</v>
      </c>
      <c r="E19" s="10">
        <v>192367103</v>
      </c>
      <c r="F19" s="11">
        <v>180104872</v>
      </c>
      <c r="G19" s="24">
        <v>183830526</v>
      </c>
      <c r="H19" s="15">
        <v>131179818</v>
      </c>
      <c r="I19" s="15">
        <v>119757174</v>
      </c>
      <c r="J19" s="15">
        <v>132724963</v>
      </c>
      <c r="K19" s="22">
        <f t="shared" si="0"/>
        <v>383661955</v>
      </c>
      <c r="O19" s="20"/>
      <c r="P19" s="20"/>
      <c r="Q19" s="20"/>
    </row>
    <row r="20" spans="1:17" x14ac:dyDescent="0.2">
      <c r="A20" s="17" t="s">
        <v>60</v>
      </c>
      <c r="B20" s="17" t="s">
        <v>61</v>
      </c>
      <c r="C20" s="17"/>
      <c r="D20" s="10">
        <v>66793567</v>
      </c>
      <c r="E20" s="10">
        <v>59543798</v>
      </c>
      <c r="F20" s="11">
        <v>54410627</v>
      </c>
      <c r="G20" s="24">
        <v>59920201</v>
      </c>
      <c r="H20" s="13">
        <v>5014332</v>
      </c>
      <c r="I20" s="13">
        <v>2459090</v>
      </c>
      <c r="J20" s="13">
        <v>2335294</v>
      </c>
      <c r="K20" s="12">
        <f t="shared" si="0"/>
        <v>9808716</v>
      </c>
      <c r="L20" s="13"/>
      <c r="M20" s="13"/>
      <c r="N20" s="12"/>
      <c r="O20" s="20"/>
      <c r="P20" s="20"/>
      <c r="Q20" s="20"/>
    </row>
    <row r="21" spans="1:17" x14ac:dyDescent="0.2">
      <c r="A21" s="17" t="s">
        <v>62</v>
      </c>
      <c r="B21" s="17" t="s">
        <v>63</v>
      </c>
      <c r="C21" s="17"/>
      <c r="D21" s="10">
        <v>16499996</v>
      </c>
      <c r="E21" s="10">
        <v>16500000</v>
      </c>
      <c r="F21" s="11">
        <v>16499996</v>
      </c>
      <c r="G21" s="24">
        <v>16500000</v>
      </c>
      <c r="H21" s="13">
        <v>10999999</v>
      </c>
      <c r="I21" s="13">
        <v>11000000</v>
      </c>
      <c r="J21" s="13">
        <v>11000000</v>
      </c>
      <c r="K21" s="12">
        <f t="shared" si="0"/>
        <v>32999999</v>
      </c>
      <c r="L21" s="13"/>
      <c r="M21" s="13"/>
      <c r="N21" s="12"/>
      <c r="O21" s="20"/>
      <c r="P21" s="20"/>
      <c r="Q21" s="20"/>
    </row>
    <row r="22" spans="1:17" x14ac:dyDescent="0.2">
      <c r="A22" s="17" t="s">
        <v>64</v>
      </c>
      <c r="B22" s="17" t="s">
        <v>65</v>
      </c>
      <c r="C22" s="17"/>
      <c r="D22" s="10">
        <v>29700001</v>
      </c>
      <c r="E22" s="10">
        <v>29700000</v>
      </c>
      <c r="F22" s="11">
        <v>29700001</v>
      </c>
      <c r="G22" s="24">
        <v>29700000</v>
      </c>
      <c r="H22" s="15">
        <v>10999999</v>
      </c>
      <c r="I22" s="15">
        <v>11000000</v>
      </c>
      <c r="J22" s="15">
        <v>11000000</v>
      </c>
      <c r="K22" s="22">
        <f t="shared" si="0"/>
        <v>32999999</v>
      </c>
      <c r="O22" s="20"/>
      <c r="P22" s="20"/>
      <c r="Q22" s="20"/>
    </row>
    <row r="23" spans="1:17" x14ac:dyDescent="0.2">
      <c r="A23" s="17" t="s">
        <v>66</v>
      </c>
      <c r="B23" s="17" t="s">
        <v>67</v>
      </c>
      <c r="C23" s="17"/>
      <c r="D23" s="10">
        <v>36300002</v>
      </c>
      <c r="E23" s="10">
        <v>36300000</v>
      </c>
      <c r="F23" s="11">
        <v>46749998</v>
      </c>
      <c r="G23" s="24">
        <v>67650000</v>
      </c>
      <c r="H23" s="15">
        <v>10472864</v>
      </c>
      <c r="I23" s="15">
        <v>10926062</v>
      </c>
      <c r="J23" s="15">
        <v>11601073</v>
      </c>
      <c r="K23" s="22">
        <f t="shared" si="0"/>
        <v>32999999</v>
      </c>
      <c r="O23" s="20"/>
      <c r="P23" s="20"/>
      <c r="Q23" s="20"/>
    </row>
    <row r="24" spans="1:17" ht="21" x14ac:dyDescent="0.2">
      <c r="A24" s="17" t="s">
        <v>68</v>
      </c>
      <c r="B24" s="17" t="s">
        <v>69</v>
      </c>
      <c r="C24" s="17"/>
      <c r="D24" s="10">
        <v>0</v>
      </c>
      <c r="E24" s="10">
        <v>0</v>
      </c>
      <c r="F24" s="11">
        <v>0</v>
      </c>
      <c r="G24" s="24">
        <v>0</v>
      </c>
      <c r="K24" s="22">
        <f t="shared" si="0"/>
        <v>0</v>
      </c>
      <c r="O24" s="20"/>
      <c r="P24" s="20"/>
      <c r="Q24" s="20"/>
    </row>
    <row r="25" spans="1:17" x14ac:dyDescent="0.2">
      <c r="A25" s="17" t="s">
        <v>70</v>
      </c>
      <c r="B25" s="17" t="s">
        <v>71</v>
      </c>
      <c r="C25" s="17"/>
      <c r="D25" s="10">
        <v>0</v>
      </c>
      <c r="E25" s="10">
        <v>0</v>
      </c>
      <c r="F25" s="11">
        <v>0</v>
      </c>
      <c r="G25" s="11">
        <v>0</v>
      </c>
      <c r="H25" s="15">
        <v>5943720</v>
      </c>
      <c r="I25" s="15">
        <v>5368521</v>
      </c>
      <c r="J25" s="15">
        <v>5943718</v>
      </c>
      <c r="K25" s="22">
        <f t="shared" si="0"/>
        <v>17255959</v>
      </c>
      <c r="O25" s="20"/>
      <c r="P25" s="20"/>
      <c r="Q25" s="20"/>
    </row>
    <row r="26" spans="1:17" x14ac:dyDescent="0.2">
      <c r="A26" s="17" t="s">
        <v>72</v>
      </c>
      <c r="B26" s="17" t="s">
        <v>73</v>
      </c>
      <c r="C26" s="17"/>
      <c r="D26" s="10">
        <v>71500000</v>
      </c>
      <c r="E26" s="10">
        <v>0</v>
      </c>
      <c r="F26" s="11">
        <v>44000000</v>
      </c>
      <c r="G26" s="11">
        <v>0</v>
      </c>
      <c r="H26" s="15">
        <v>10743835</v>
      </c>
      <c r="I26" s="15">
        <v>9704110</v>
      </c>
      <c r="J26" s="15">
        <v>10743834</v>
      </c>
      <c r="K26" s="22">
        <f t="shared" si="0"/>
        <v>31191779</v>
      </c>
      <c r="O26" s="20"/>
      <c r="P26" s="20"/>
      <c r="Q26" s="20"/>
    </row>
    <row r="27" spans="1:17" x14ac:dyDescent="0.2">
      <c r="A27" s="17" t="s">
        <v>74</v>
      </c>
      <c r="B27" s="17" t="s">
        <v>75</v>
      </c>
      <c r="C27" s="17"/>
      <c r="D27" s="10">
        <v>0</v>
      </c>
      <c r="E27" s="10">
        <v>0</v>
      </c>
      <c r="F27" s="11">
        <v>0</v>
      </c>
      <c r="G27" s="11">
        <v>0</v>
      </c>
      <c r="K27" s="22">
        <f t="shared" si="0"/>
        <v>0</v>
      </c>
      <c r="O27" s="20"/>
      <c r="P27" s="20"/>
      <c r="Q27" s="20"/>
    </row>
    <row r="28" spans="1:17" x14ac:dyDescent="0.2">
      <c r="A28" s="17" t="s">
        <v>58</v>
      </c>
      <c r="B28" s="17" t="s">
        <v>59</v>
      </c>
      <c r="C28" s="17"/>
      <c r="D28" s="10">
        <v>22834797</v>
      </c>
      <c r="E28" s="10">
        <v>22737997</v>
      </c>
      <c r="F28" s="11">
        <v>21140806</v>
      </c>
      <c r="G28" s="11">
        <v>21527998</v>
      </c>
      <c r="H28" s="15">
        <v>23977207</v>
      </c>
      <c r="I28" s="15">
        <v>23290905</v>
      </c>
      <c r="J28" s="15">
        <v>24030010</v>
      </c>
      <c r="K28" s="22">
        <f t="shared" si="0"/>
        <v>71298122</v>
      </c>
      <c r="O28" s="20"/>
      <c r="P28" s="20"/>
      <c r="Q28" s="20"/>
    </row>
    <row r="29" spans="1:17" ht="21" x14ac:dyDescent="0.2">
      <c r="A29" s="16" t="s">
        <v>76</v>
      </c>
      <c r="B29" s="17" t="s">
        <v>77</v>
      </c>
      <c r="C29" s="17"/>
      <c r="D29" s="8">
        <f>D3-D12-D18</f>
        <v>2375374898</v>
      </c>
      <c r="E29" s="8">
        <v>-3011021481</v>
      </c>
      <c r="F29" s="8">
        <f>F3-F12-F18</f>
        <v>-3491634680</v>
      </c>
      <c r="G29" s="8">
        <v>2974387982</v>
      </c>
      <c r="H29" s="15">
        <v>-3601057169</v>
      </c>
      <c r="I29" s="15">
        <v>870854713</v>
      </c>
      <c r="J29" s="15">
        <v>469092419</v>
      </c>
      <c r="K29" s="22">
        <f t="shared" si="0"/>
        <v>-2261110037</v>
      </c>
      <c r="O29" s="20"/>
      <c r="P29" s="20"/>
      <c r="Q29" s="20"/>
    </row>
    <row r="30" spans="1:17" x14ac:dyDescent="0.2">
      <c r="A30" s="16" t="s">
        <v>78</v>
      </c>
      <c r="B30" s="17" t="s">
        <v>79</v>
      </c>
      <c r="C30" s="17"/>
      <c r="D30" s="10">
        <v>0</v>
      </c>
      <c r="E30" s="10">
        <v>0</v>
      </c>
      <c r="F30" s="25"/>
      <c r="G30" s="25"/>
      <c r="K30" s="22">
        <f t="shared" si="0"/>
        <v>0</v>
      </c>
      <c r="O30" s="20"/>
      <c r="P30" s="20"/>
      <c r="Q30" s="20"/>
    </row>
    <row r="31" spans="1:17" x14ac:dyDescent="0.2">
      <c r="A31" s="17" t="s">
        <v>80</v>
      </c>
      <c r="B31" s="17" t="s">
        <v>81</v>
      </c>
      <c r="C31" s="17"/>
      <c r="D31" s="10">
        <v>0</v>
      </c>
      <c r="E31" s="10">
        <v>0</v>
      </c>
      <c r="F31" s="11"/>
      <c r="G31" s="11"/>
      <c r="K31" s="22">
        <f t="shared" si="0"/>
        <v>0</v>
      </c>
      <c r="O31" s="20"/>
      <c r="P31" s="20"/>
      <c r="Q31" s="20"/>
    </row>
    <row r="32" spans="1:17" x14ac:dyDescent="0.2">
      <c r="A32" s="17" t="s">
        <v>82</v>
      </c>
      <c r="B32" s="17" t="s">
        <v>83</v>
      </c>
      <c r="C32" s="17"/>
      <c r="D32" s="10">
        <v>0</v>
      </c>
      <c r="E32" s="10">
        <v>0</v>
      </c>
      <c r="F32" s="11"/>
      <c r="G32" s="11"/>
      <c r="K32" s="22">
        <f t="shared" si="0"/>
        <v>0</v>
      </c>
      <c r="O32" s="20"/>
      <c r="P32" s="20"/>
      <c r="Q32" s="20"/>
    </row>
    <row r="33" spans="1:17" ht="21" x14ac:dyDescent="0.2">
      <c r="A33" s="16" t="s">
        <v>84</v>
      </c>
      <c r="B33" s="17" t="s">
        <v>26</v>
      </c>
      <c r="C33" s="17"/>
      <c r="D33" s="8">
        <f>D34+D35</f>
        <v>2375374898</v>
      </c>
      <c r="E33" s="8">
        <v>-3011021481</v>
      </c>
      <c r="F33" s="8">
        <f>F29+F30</f>
        <v>-3491634680</v>
      </c>
      <c r="G33" s="8">
        <v>2974387982</v>
      </c>
      <c r="H33" s="15">
        <v>-3601057169</v>
      </c>
      <c r="I33" s="15">
        <v>870854713</v>
      </c>
      <c r="J33" s="15">
        <v>469092419</v>
      </c>
      <c r="K33" s="22">
        <f t="shared" si="0"/>
        <v>-2261110037</v>
      </c>
      <c r="O33" s="20"/>
      <c r="P33" s="20"/>
      <c r="Q33" s="20"/>
    </row>
    <row r="34" spans="1:17" x14ac:dyDescent="0.2">
      <c r="A34" s="17" t="s">
        <v>85</v>
      </c>
      <c r="B34" s="17" t="s">
        <v>25</v>
      </c>
      <c r="C34" s="17"/>
      <c r="D34" s="10">
        <f>D29-D7</f>
        <v>1545734915</v>
      </c>
      <c r="E34" s="10">
        <v>-2143609035</v>
      </c>
      <c r="F34" s="10">
        <f>F33-F7</f>
        <v>-224776188</v>
      </c>
      <c r="G34" s="10">
        <v>987382079</v>
      </c>
      <c r="H34" s="15">
        <v>-284228705</v>
      </c>
      <c r="I34" s="15">
        <v>109502944</v>
      </c>
      <c r="J34" s="15">
        <v>31195961</v>
      </c>
      <c r="K34" s="22">
        <f t="shared" si="0"/>
        <v>-143529800</v>
      </c>
      <c r="O34" s="20"/>
      <c r="P34" s="20"/>
      <c r="Q34" s="20"/>
    </row>
    <row r="35" spans="1:17" x14ac:dyDescent="0.2">
      <c r="A35" s="17" t="s">
        <v>86</v>
      </c>
      <c r="B35" s="17" t="s">
        <v>24</v>
      </c>
      <c r="C35" s="17"/>
      <c r="D35" s="10">
        <f>D7</f>
        <v>829639983</v>
      </c>
      <c r="E35" s="10">
        <v>-867412446</v>
      </c>
      <c r="F35" s="10">
        <f>F7</f>
        <v>-3266858492</v>
      </c>
      <c r="G35" s="10">
        <v>1987005903</v>
      </c>
      <c r="H35" s="15">
        <v>-3316828464</v>
      </c>
      <c r="I35" s="15">
        <v>761351769</v>
      </c>
      <c r="J35" s="15">
        <v>437896458</v>
      </c>
      <c r="K35" s="22">
        <f t="shared" si="0"/>
        <v>-2117580237</v>
      </c>
      <c r="O35" s="20"/>
      <c r="P35" s="20"/>
      <c r="Q35" s="20"/>
    </row>
    <row r="36" spans="1:17" x14ac:dyDescent="0.2">
      <c r="A36" s="16" t="s">
        <v>87</v>
      </c>
      <c r="B36" s="17" t="s">
        <v>88</v>
      </c>
      <c r="C36" s="17"/>
      <c r="D36" s="10">
        <v>0</v>
      </c>
      <c r="E36" s="10">
        <v>0</v>
      </c>
      <c r="F36" s="25"/>
      <c r="G36" s="25"/>
      <c r="K36" s="22">
        <f t="shared" si="0"/>
        <v>0</v>
      </c>
      <c r="O36" s="20"/>
      <c r="P36" s="20"/>
      <c r="Q36" s="20"/>
    </row>
    <row r="37" spans="1:17" ht="21" x14ac:dyDescent="0.2">
      <c r="A37" s="16" t="s">
        <v>89</v>
      </c>
      <c r="B37" s="17" t="s">
        <v>90</v>
      </c>
      <c r="C37" s="17"/>
      <c r="D37" s="8">
        <f>D33-D36</f>
        <v>2375374898</v>
      </c>
      <c r="E37" s="8">
        <v>-3011021481</v>
      </c>
      <c r="F37" s="8">
        <f>F33-F36</f>
        <v>-3491634680</v>
      </c>
      <c r="G37" s="8">
        <v>2974387982</v>
      </c>
      <c r="H37" s="15">
        <v>-3601057169</v>
      </c>
      <c r="I37" s="15">
        <v>870854713</v>
      </c>
      <c r="J37" s="15">
        <v>469092419</v>
      </c>
      <c r="K37" s="22">
        <f t="shared" si="0"/>
        <v>-2261110037</v>
      </c>
      <c r="O37" s="20"/>
      <c r="P37" s="20"/>
      <c r="Q37" s="20"/>
    </row>
    <row r="38" spans="1:17" x14ac:dyDescent="0.2">
      <c r="A38" s="14"/>
      <c r="B38" s="14"/>
      <c r="C38" s="14"/>
      <c r="D38" s="6"/>
      <c r="E38" s="6"/>
      <c r="F38" s="7"/>
      <c r="G38" s="7"/>
      <c r="O38" s="20"/>
      <c r="P38" s="20"/>
      <c r="Q38" s="20"/>
    </row>
    <row r="39" spans="1:17" x14ac:dyDescent="0.2">
      <c r="O39" s="20"/>
      <c r="P39" s="20"/>
      <c r="Q39" s="20"/>
    </row>
    <row r="40" spans="1:17" x14ac:dyDescent="0.2">
      <c r="A40" s="4"/>
      <c r="B40" s="4"/>
      <c r="O40" s="20"/>
      <c r="P40" s="20"/>
      <c r="Q40" s="20"/>
    </row>
    <row r="41" spans="1:17" x14ac:dyDescent="0.2">
      <c r="O41" s="20"/>
      <c r="P41" s="20"/>
      <c r="Q41" s="20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G25" sqref="G25"/>
    </sheetView>
  </sheetViews>
  <sheetFormatPr defaultRowHeight="12.75" x14ac:dyDescent="0.2"/>
  <cols>
    <col min="1" max="1" width="47.85546875" style="15" customWidth="1"/>
    <col min="2" max="2" width="9.140625" style="15"/>
    <col min="3" max="3" width="13.42578125" style="15" customWidth="1"/>
    <col min="4" max="4" width="17.7109375" style="13" bestFit="1" customWidth="1"/>
    <col min="5" max="5" width="17.7109375" style="15" customWidth="1"/>
    <col min="6" max="6" width="18.42578125" style="15" customWidth="1"/>
    <col min="7" max="7" width="20" style="15" customWidth="1"/>
    <col min="8" max="8" width="16.42578125" style="15" customWidth="1"/>
    <col min="9" max="9" width="15" style="15" bestFit="1" customWidth="1"/>
    <col min="10" max="256" width="9.140625" style="15"/>
    <col min="257" max="257" width="47.85546875" style="15" customWidth="1"/>
    <col min="258" max="258" width="9.140625" style="15"/>
    <col min="259" max="259" width="16.5703125" style="15" bestFit="1" customWidth="1"/>
    <col min="260" max="261" width="17.7109375" style="15" bestFit="1" customWidth="1"/>
    <col min="262" max="262" width="14.5703125" style="15" bestFit="1" customWidth="1"/>
    <col min="263" max="263" width="20" style="15" customWidth="1"/>
    <col min="264" max="264" width="16.42578125" style="15" bestFit="1" customWidth="1"/>
    <col min="265" max="265" width="15" style="15" bestFit="1" customWidth="1"/>
    <col min="266" max="512" width="9.140625" style="15"/>
    <col min="513" max="513" width="47.85546875" style="15" customWidth="1"/>
    <col min="514" max="514" width="9.140625" style="15"/>
    <col min="515" max="515" width="16.5703125" style="15" bestFit="1" customWidth="1"/>
    <col min="516" max="517" width="17.7109375" style="15" bestFit="1" customWidth="1"/>
    <col min="518" max="518" width="14.5703125" style="15" bestFit="1" customWidth="1"/>
    <col min="519" max="519" width="20" style="15" customWidth="1"/>
    <col min="520" max="520" width="16.42578125" style="15" bestFit="1" customWidth="1"/>
    <col min="521" max="521" width="15" style="15" bestFit="1" customWidth="1"/>
    <col min="522" max="768" width="9.140625" style="15"/>
    <col min="769" max="769" width="47.85546875" style="15" customWidth="1"/>
    <col min="770" max="770" width="9.140625" style="15"/>
    <col min="771" max="771" width="16.5703125" style="15" bestFit="1" customWidth="1"/>
    <col min="772" max="773" width="17.7109375" style="15" bestFit="1" customWidth="1"/>
    <col min="774" max="774" width="14.5703125" style="15" bestFit="1" customWidth="1"/>
    <col min="775" max="775" width="20" style="15" customWidth="1"/>
    <col min="776" max="776" width="16.42578125" style="15" bestFit="1" customWidth="1"/>
    <col min="777" max="777" width="15" style="15" bestFit="1" customWidth="1"/>
    <col min="778" max="1024" width="9.140625" style="15"/>
    <col min="1025" max="1025" width="47.85546875" style="15" customWidth="1"/>
    <col min="1026" max="1026" width="9.140625" style="15"/>
    <col min="1027" max="1027" width="16.5703125" style="15" bestFit="1" customWidth="1"/>
    <col min="1028" max="1029" width="17.7109375" style="15" bestFit="1" customWidth="1"/>
    <col min="1030" max="1030" width="14.5703125" style="15" bestFit="1" customWidth="1"/>
    <col min="1031" max="1031" width="20" style="15" customWidth="1"/>
    <col min="1032" max="1032" width="16.42578125" style="15" bestFit="1" customWidth="1"/>
    <col min="1033" max="1033" width="15" style="15" bestFit="1" customWidth="1"/>
    <col min="1034" max="1280" width="9.140625" style="15"/>
    <col min="1281" max="1281" width="47.85546875" style="15" customWidth="1"/>
    <col min="1282" max="1282" width="9.140625" style="15"/>
    <col min="1283" max="1283" width="16.5703125" style="15" bestFit="1" customWidth="1"/>
    <col min="1284" max="1285" width="17.7109375" style="15" bestFit="1" customWidth="1"/>
    <col min="1286" max="1286" width="14.5703125" style="15" bestFit="1" customWidth="1"/>
    <col min="1287" max="1287" width="20" style="15" customWidth="1"/>
    <col min="1288" max="1288" width="16.42578125" style="15" bestFit="1" customWidth="1"/>
    <col min="1289" max="1289" width="15" style="15" bestFit="1" customWidth="1"/>
    <col min="1290" max="1536" width="9.140625" style="15"/>
    <col min="1537" max="1537" width="47.85546875" style="15" customWidth="1"/>
    <col min="1538" max="1538" width="9.140625" style="15"/>
    <col min="1539" max="1539" width="16.5703125" style="15" bestFit="1" customWidth="1"/>
    <col min="1540" max="1541" width="17.7109375" style="15" bestFit="1" customWidth="1"/>
    <col min="1542" max="1542" width="14.5703125" style="15" bestFit="1" customWidth="1"/>
    <col min="1543" max="1543" width="20" style="15" customWidth="1"/>
    <col min="1544" max="1544" width="16.42578125" style="15" bestFit="1" customWidth="1"/>
    <col min="1545" max="1545" width="15" style="15" bestFit="1" customWidth="1"/>
    <col min="1546" max="1792" width="9.140625" style="15"/>
    <col min="1793" max="1793" width="47.85546875" style="15" customWidth="1"/>
    <col min="1794" max="1794" width="9.140625" style="15"/>
    <col min="1795" max="1795" width="16.5703125" style="15" bestFit="1" customWidth="1"/>
    <col min="1796" max="1797" width="17.7109375" style="15" bestFit="1" customWidth="1"/>
    <col min="1798" max="1798" width="14.5703125" style="15" bestFit="1" customWidth="1"/>
    <col min="1799" max="1799" width="20" style="15" customWidth="1"/>
    <col min="1800" max="1800" width="16.42578125" style="15" bestFit="1" customWidth="1"/>
    <col min="1801" max="1801" width="15" style="15" bestFit="1" customWidth="1"/>
    <col min="1802" max="2048" width="9.140625" style="15"/>
    <col min="2049" max="2049" width="47.85546875" style="15" customWidth="1"/>
    <col min="2050" max="2050" width="9.140625" style="15"/>
    <col min="2051" max="2051" width="16.5703125" style="15" bestFit="1" customWidth="1"/>
    <col min="2052" max="2053" width="17.7109375" style="15" bestFit="1" customWidth="1"/>
    <col min="2054" max="2054" width="14.5703125" style="15" bestFit="1" customWidth="1"/>
    <col min="2055" max="2055" width="20" style="15" customWidth="1"/>
    <col min="2056" max="2056" width="16.42578125" style="15" bestFit="1" customWidth="1"/>
    <col min="2057" max="2057" width="15" style="15" bestFit="1" customWidth="1"/>
    <col min="2058" max="2304" width="9.140625" style="15"/>
    <col min="2305" max="2305" width="47.85546875" style="15" customWidth="1"/>
    <col min="2306" max="2306" width="9.140625" style="15"/>
    <col min="2307" max="2307" width="16.5703125" style="15" bestFit="1" customWidth="1"/>
    <col min="2308" max="2309" width="17.7109375" style="15" bestFit="1" customWidth="1"/>
    <col min="2310" max="2310" width="14.5703125" style="15" bestFit="1" customWidth="1"/>
    <col min="2311" max="2311" width="20" style="15" customWidth="1"/>
    <col min="2312" max="2312" width="16.42578125" style="15" bestFit="1" customWidth="1"/>
    <col min="2313" max="2313" width="15" style="15" bestFit="1" customWidth="1"/>
    <col min="2314" max="2560" width="9.140625" style="15"/>
    <col min="2561" max="2561" width="47.85546875" style="15" customWidth="1"/>
    <col min="2562" max="2562" width="9.140625" style="15"/>
    <col min="2563" max="2563" width="16.5703125" style="15" bestFit="1" customWidth="1"/>
    <col min="2564" max="2565" width="17.7109375" style="15" bestFit="1" customWidth="1"/>
    <col min="2566" max="2566" width="14.5703125" style="15" bestFit="1" customWidth="1"/>
    <col min="2567" max="2567" width="20" style="15" customWidth="1"/>
    <col min="2568" max="2568" width="16.42578125" style="15" bestFit="1" customWidth="1"/>
    <col min="2569" max="2569" width="15" style="15" bestFit="1" customWidth="1"/>
    <col min="2570" max="2816" width="9.140625" style="15"/>
    <col min="2817" max="2817" width="47.85546875" style="15" customWidth="1"/>
    <col min="2818" max="2818" width="9.140625" style="15"/>
    <col min="2819" max="2819" width="16.5703125" style="15" bestFit="1" customWidth="1"/>
    <col min="2820" max="2821" width="17.7109375" style="15" bestFit="1" customWidth="1"/>
    <col min="2822" max="2822" width="14.5703125" style="15" bestFit="1" customWidth="1"/>
    <col min="2823" max="2823" width="20" style="15" customWidth="1"/>
    <col min="2824" max="2824" width="16.42578125" style="15" bestFit="1" customWidth="1"/>
    <col min="2825" max="2825" width="15" style="15" bestFit="1" customWidth="1"/>
    <col min="2826" max="3072" width="9.140625" style="15"/>
    <col min="3073" max="3073" width="47.85546875" style="15" customWidth="1"/>
    <col min="3074" max="3074" width="9.140625" style="15"/>
    <col min="3075" max="3075" width="16.5703125" style="15" bestFit="1" customWidth="1"/>
    <col min="3076" max="3077" width="17.7109375" style="15" bestFit="1" customWidth="1"/>
    <col min="3078" max="3078" width="14.5703125" style="15" bestFit="1" customWidth="1"/>
    <col min="3079" max="3079" width="20" style="15" customWidth="1"/>
    <col min="3080" max="3080" width="16.42578125" style="15" bestFit="1" customWidth="1"/>
    <col min="3081" max="3081" width="15" style="15" bestFit="1" customWidth="1"/>
    <col min="3082" max="3328" width="9.140625" style="15"/>
    <col min="3329" max="3329" width="47.85546875" style="15" customWidth="1"/>
    <col min="3330" max="3330" width="9.140625" style="15"/>
    <col min="3331" max="3331" width="16.5703125" style="15" bestFit="1" customWidth="1"/>
    <col min="3332" max="3333" width="17.7109375" style="15" bestFit="1" customWidth="1"/>
    <col min="3334" max="3334" width="14.5703125" style="15" bestFit="1" customWidth="1"/>
    <col min="3335" max="3335" width="20" style="15" customWidth="1"/>
    <col min="3336" max="3336" width="16.42578125" style="15" bestFit="1" customWidth="1"/>
    <col min="3337" max="3337" width="15" style="15" bestFit="1" customWidth="1"/>
    <col min="3338" max="3584" width="9.140625" style="15"/>
    <col min="3585" max="3585" width="47.85546875" style="15" customWidth="1"/>
    <col min="3586" max="3586" width="9.140625" style="15"/>
    <col min="3587" max="3587" width="16.5703125" style="15" bestFit="1" customWidth="1"/>
    <col min="3588" max="3589" width="17.7109375" style="15" bestFit="1" customWidth="1"/>
    <col min="3590" max="3590" width="14.5703125" style="15" bestFit="1" customWidth="1"/>
    <col min="3591" max="3591" width="20" style="15" customWidth="1"/>
    <col min="3592" max="3592" width="16.42578125" style="15" bestFit="1" customWidth="1"/>
    <col min="3593" max="3593" width="15" style="15" bestFit="1" customWidth="1"/>
    <col min="3594" max="3840" width="9.140625" style="15"/>
    <col min="3841" max="3841" width="47.85546875" style="15" customWidth="1"/>
    <col min="3842" max="3842" width="9.140625" style="15"/>
    <col min="3843" max="3843" width="16.5703125" style="15" bestFit="1" customWidth="1"/>
    <col min="3844" max="3845" width="17.7109375" style="15" bestFit="1" customWidth="1"/>
    <col min="3846" max="3846" width="14.5703125" style="15" bestFit="1" customWidth="1"/>
    <col min="3847" max="3847" width="20" style="15" customWidth="1"/>
    <col min="3848" max="3848" width="16.42578125" style="15" bestFit="1" customWidth="1"/>
    <col min="3849" max="3849" width="15" style="15" bestFit="1" customWidth="1"/>
    <col min="3850" max="4096" width="9.140625" style="15"/>
    <col min="4097" max="4097" width="47.85546875" style="15" customWidth="1"/>
    <col min="4098" max="4098" width="9.140625" style="15"/>
    <col min="4099" max="4099" width="16.5703125" style="15" bestFit="1" customWidth="1"/>
    <col min="4100" max="4101" width="17.7109375" style="15" bestFit="1" customWidth="1"/>
    <col min="4102" max="4102" width="14.5703125" style="15" bestFit="1" customWidth="1"/>
    <col min="4103" max="4103" width="20" style="15" customWidth="1"/>
    <col min="4104" max="4104" width="16.42578125" style="15" bestFit="1" customWidth="1"/>
    <col min="4105" max="4105" width="15" style="15" bestFit="1" customWidth="1"/>
    <col min="4106" max="4352" width="9.140625" style="15"/>
    <col min="4353" max="4353" width="47.85546875" style="15" customWidth="1"/>
    <col min="4354" max="4354" width="9.140625" style="15"/>
    <col min="4355" max="4355" width="16.5703125" style="15" bestFit="1" customWidth="1"/>
    <col min="4356" max="4357" width="17.7109375" style="15" bestFit="1" customWidth="1"/>
    <col min="4358" max="4358" width="14.5703125" style="15" bestFit="1" customWidth="1"/>
    <col min="4359" max="4359" width="20" style="15" customWidth="1"/>
    <col min="4360" max="4360" width="16.42578125" style="15" bestFit="1" customWidth="1"/>
    <col min="4361" max="4361" width="15" style="15" bestFit="1" customWidth="1"/>
    <col min="4362" max="4608" width="9.140625" style="15"/>
    <col min="4609" max="4609" width="47.85546875" style="15" customWidth="1"/>
    <col min="4610" max="4610" width="9.140625" style="15"/>
    <col min="4611" max="4611" width="16.5703125" style="15" bestFit="1" customWidth="1"/>
    <col min="4612" max="4613" width="17.7109375" style="15" bestFit="1" customWidth="1"/>
    <col min="4614" max="4614" width="14.5703125" style="15" bestFit="1" customWidth="1"/>
    <col min="4615" max="4615" width="20" style="15" customWidth="1"/>
    <col min="4616" max="4616" width="16.42578125" style="15" bestFit="1" customWidth="1"/>
    <col min="4617" max="4617" width="15" style="15" bestFit="1" customWidth="1"/>
    <col min="4618" max="4864" width="9.140625" style="15"/>
    <col min="4865" max="4865" width="47.85546875" style="15" customWidth="1"/>
    <col min="4866" max="4866" width="9.140625" style="15"/>
    <col min="4867" max="4867" width="16.5703125" style="15" bestFit="1" customWidth="1"/>
    <col min="4868" max="4869" width="17.7109375" style="15" bestFit="1" customWidth="1"/>
    <col min="4870" max="4870" width="14.5703125" style="15" bestFit="1" customWidth="1"/>
    <col min="4871" max="4871" width="20" style="15" customWidth="1"/>
    <col min="4872" max="4872" width="16.42578125" style="15" bestFit="1" customWidth="1"/>
    <col min="4873" max="4873" width="15" style="15" bestFit="1" customWidth="1"/>
    <col min="4874" max="5120" width="9.140625" style="15"/>
    <col min="5121" max="5121" width="47.85546875" style="15" customWidth="1"/>
    <col min="5122" max="5122" width="9.140625" style="15"/>
    <col min="5123" max="5123" width="16.5703125" style="15" bestFit="1" customWidth="1"/>
    <col min="5124" max="5125" width="17.7109375" style="15" bestFit="1" customWidth="1"/>
    <col min="5126" max="5126" width="14.5703125" style="15" bestFit="1" customWidth="1"/>
    <col min="5127" max="5127" width="20" style="15" customWidth="1"/>
    <col min="5128" max="5128" width="16.42578125" style="15" bestFit="1" customWidth="1"/>
    <col min="5129" max="5129" width="15" style="15" bestFit="1" customWidth="1"/>
    <col min="5130" max="5376" width="9.140625" style="15"/>
    <col min="5377" max="5377" width="47.85546875" style="15" customWidth="1"/>
    <col min="5378" max="5378" width="9.140625" style="15"/>
    <col min="5379" max="5379" width="16.5703125" style="15" bestFit="1" customWidth="1"/>
    <col min="5380" max="5381" width="17.7109375" style="15" bestFit="1" customWidth="1"/>
    <col min="5382" max="5382" width="14.5703125" style="15" bestFit="1" customWidth="1"/>
    <col min="5383" max="5383" width="20" style="15" customWidth="1"/>
    <col min="5384" max="5384" width="16.42578125" style="15" bestFit="1" customWidth="1"/>
    <col min="5385" max="5385" width="15" style="15" bestFit="1" customWidth="1"/>
    <col min="5386" max="5632" width="9.140625" style="15"/>
    <col min="5633" max="5633" width="47.85546875" style="15" customWidth="1"/>
    <col min="5634" max="5634" width="9.140625" style="15"/>
    <col min="5635" max="5635" width="16.5703125" style="15" bestFit="1" customWidth="1"/>
    <col min="5636" max="5637" width="17.7109375" style="15" bestFit="1" customWidth="1"/>
    <col min="5638" max="5638" width="14.5703125" style="15" bestFit="1" customWidth="1"/>
    <col min="5639" max="5639" width="20" style="15" customWidth="1"/>
    <col min="5640" max="5640" width="16.42578125" style="15" bestFit="1" customWidth="1"/>
    <col min="5641" max="5641" width="15" style="15" bestFit="1" customWidth="1"/>
    <col min="5642" max="5888" width="9.140625" style="15"/>
    <col min="5889" max="5889" width="47.85546875" style="15" customWidth="1"/>
    <col min="5890" max="5890" width="9.140625" style="15"/>
    <col min="5891" max="5891" width="16.5703125" style="15" bestFit="1" customWidth="1"/>
    <col min="5892" max="5893" width="17.7109375" style="15" bestFit="1" customWidth="1"/>
    <col min="5894" max="5894" width="14.5703125" style="15" bestFit="1" customWidth="1"/>
    <col min="5895" max="5895" width="20" style="15" customWidth="1"/>
    <col min="5896" max="5896" width="16.42578125" style="15" bestFit="1" customWidth="1"/>
    <col min="5897" max="5897" width="15" style="15" bestFit="1" customWidth="1"/>
    <col min="5898" max="6144" width="9.140625" style="15"/>
    <col min="6145" max="6145" width="47.85546875" style="15" customWidth="1"/>
    <col min="6146" max="6146" width="9.140625" style="15"/>
    <col min="6147" max="6147" width="16.5703125" style="15" bestFit="1" customWidth="1"/>
    <col min="6148" max="6149" width="17.7109375" style="15" bestFit="1" customWidth="1"/>
    <col min="6150" max="6150" width="14.5703125" style="15" bestFit="1" customWidth="1"/>
    <col min="6151" max="6151" width="20" style="15" customWidth="1"/>
    <col min="6152" max="6152" width="16.42578125" style="15" bestFit="1" customWidth="1"/>
    <col min="6153" max="6153" width="15" style="15" bestFit="1" customWidth="1"/>
    <col min="6154" max="6400" width="9.140625" style="15"/>
    <col min="6401" max="6401" width="47.85546875" style="15" customWidth="1"/>
    <col min="6402" max="6402" width="9.140625" style="15"/>
    <col min="6403" max="6403" width="16.5703125" style="15" bestFit="1" customWidth="1"/>
    <col min="6404" max="6405" width="17.7109375" style="15" bestFit="1" customWidth="1"/>
    <col min="6406" max="6406" width="14.5703125" style="15" bestFit="1" customWidth="1"/>
    <col min="6407" max="6407" width="20" style="15" customWidth="1"/>
    <col min="6408" max="6408" width="16.42578125" style="15" bestFit="1" customWidth="1"/>
    <col min="6409" max="6409" width="15" style="15" bestFit="1" customWidth="1"/>
    <col min="6410" max="6656" width="9.140625" style="15"/>
    <col min="6657" max="6657" width="47.85546875" style="15" customWidth="1"/>
    <col min="6658" max="6658" width="9.140625" style="15"/>
    <col min="6659" max="6659" width="16.5703125" style="15" bestFit="1" customWidth="1"/>
    <col min="6660" max="6661" width="17.7109375" style="15" bestFit="1" customWidth="1"/>
    <col min="6662" max="6662" width="14.5703125" style="15" bestFit="1" customWidth="1"/>
    <col min="6663" max="6663" width="20" style="15" customWidth="1"/>
    <col min="6664" max="6664" width="16.42578125" style="15" bestFit="1" customWidth="1"/>
    <col min="6665" max="6665" width="15" style="15" bestFit="1" customWidth="1"/>
    <col min="6666" max="6912" width="9.140625" style="15"/>
    <col min="6913" max="6913" width="47.85546875" style="15" customWidth="1"/>
    <col min="6914" max="6914" width="9.140625" style="15"/>
    <col min="6915" max="6915" width="16.5703125" style="15" bestFit="1" customWidth="1"/>
    <col min="6916" max="6917" width="17.7109375" style="15" bestFit="1" customWidth="1"/>
    <col min="6918" max="6918" width="14.5703125" style="15" bestFit="1" customWidth="1"/>
    <col min="6919" max="6919" width="20" style="15" customWidth="1"/>
    <col min="6920" max="6920" width="16.42578125" style="15" bestFit="1" customWidth="1"/>
    <col min="6921" max="6921" width="15" style="15" bestFit="1" customWidth="1"/>
    <col min="6922" max="7168" width="9.140625" style="15"/>
    <col min="7169" max="7169" width="47.85546875" style="15" customWidth="1"/>
    <col min="7170" max="7170" width="9.140625" style="15"/>
    <col min="7171" max="7171" width="16.5703125" style="15" bestFit="1" customWidth="1"/>
    <col min="7172" max="7173" width="17.7109375" style="15" bestFit="1" customWidth="1"/>
    <col min="7174" max="7174" width="14.5703125" style="15" bestFit="1" customWidth="1"/>
    <col min="7175" max="7175" width="20" style="15" customWidth="1"/>
    <col min="7176" max="7176" width="16.42578125" style="15" bestFit="1" customWidth="1"/>
    <col min="7177" max="7177" width="15" style="15" bestFit="1" customWidth="1"/>
    <col min="7178" max="7424" width="9.140625" style="15"/>
    <col min="7425" max="7425" width="47.85546875" style="15" customWidth="1"/>
    <col min="7426" max="7426" width="9.140625" style="15"/>
    <col min="7427" max="7427" width="16.5703125" style="15" bestFit="1" customWidth="1"/>
    <col min="7428" max="7429" width="17.7109375" style="15" bestFit="1" customWidth="1"/>
    <col min="7430" max="7430" width="14.5703125" style="15" bestFit="1" customWidth="1"/>
    <col min="7431" max="7431" width="20" style="15" customWidth="1"/>
    <col min="7432" max="7432" width="16.42578125" style="15" bestFit="1" customWidth="1"/>
    <col min="7433" max="7433" width="15" style="15" bestFit="1" customWidth="1"/>
    <col min="7434" max="7680" width="9.140625" style="15"/>
    <col min="7681" max="7681" width="47.85546875" style="15" customWidth="1"/>
    <col min="7682" max="7682" width="9.140625" style="15"/>
    <col min="7683" max="7683" width="16.5703125" style="15" bestFit="1" customWidth="1"/>
    <col min="7684" max="7685" width="17.7109375" style="15" bestFit="1" customWidth="1"/>
    <col min="7686" max="7686" width="14.5703125" style="15" bestFit="1" customWidth="1"/>
    <col min="7687" max="7687" width="20" style="15" customWidth="1"/>
    <col min="7688" max="7688" width="16.42578125" style="15" bestFit="1" customWidth="1"/>
    <col min="7689" max="7689" width="15" style="15" bestFit="1" customWidth="1"/>
    <col min="7690" max="7936" width="9.140625" style="15"/>
    <col min="7937" max="7937" width="47.85546875" style="15" customWidth="1"/>
    <col min="7938" max="7938" width="9.140625" style="15"/>
    <col min="7939" max="7939" width="16.5703125" style="15" bestFit="1" customWidth="1"/>
    <col min="7940" max="7941" width="17.7109375" style="15" bestFit="1" customWidth="1"/>
    <col min="7942" max="7942" width="14.5703125" style="15" bestFit="1" customWidth="1"/>
    <col min="7943" max="7943" width="20" style="15" customWidth="1"/>
    <col min="7944" max="7944" width="16.42578125" style="15" bestFit="1" customWidth="1"/>
    <col min="7945" max="7945" width="15" style="15" bestFit="1" customWidth="1"/>
    <col min="7946" max="8192" width="9.140625" style="15"/>
    <col min="8193" max="8193" width="47.85546875" style="15" customWidth="1"/>
    <col min="8194" max="8194" width="9.140625" style="15"/>
    <col min="8195" max="8195" width="16.5703125" style="15" bestFit="1" customWidth="1"/>
    <col min="8196" max="8197" width="17.7109375" style="15" bestFit="1" customWidth="1"/>
    <col min="8198" max="8198" width="14.5703125" style="15" bestFit="1" customWidth="1"/>
    <col min="8199" max="8199" width="20" style="15" customWidth="1"/>
    <col min="8200" max="8200" width="16.42578125" style="15" bestFit="1" customWidth="1"/>
    <col min="8201" max="8201" width="15" style="15" bestFit="1" customWidth="1"/>
    <col min="8202" max="8448" width="9.140625" style="15"/>
    <col min="8449" max="8449" width="47.85546875" style="15" customWidth="1"/>
    <col min="8450" max="8450" width="9.140625" style="15"/>
    <col min="8451" max="8451" width="16.5703125" style="15" bestFit="1" customWidth="1"/>
    <col min="8452" max="8453" width="17.7109375" style="15" bestFit="1" customWidth="1"/>
    <col min="8454" max="8454" width="14.5703125" style="15" bestFit="1" customWidth="1"/>
    <col min="8455" max="8455" width="20" style="15" customWidth="1"/>
    <col min="8456" max="8456" width="16.42578125" style="15" bestFit="1" customWidth="1"/>
    <col min="8457" max="8457" width="15" style="15" bestFit="1" customWidth="1"/>
    <col min="8458" max="8704" width="9.140625" style="15"/>
    <col min="8705" max="8705" width="47.85546875" style="15" customWidth="1"/>
    <col min="8706" max="8706" width="9.140625" style="15"/>
    <col min="8707" max="8707" width="16.5703125" style="15" bestFit="1" customWidth="1"/>
    <col min="8708" max="8709" width="17.7109375" style="15" bestFit="1" customWidth="1"/>
    <col min="8710" max="8710" width="14.5703125" style="15" bestFit="1" customWidth="1"/>
    <col min="8711" max="8711" width="20" style="15" customWidth="1"/>
    <col min="8712" max="8712" width="16.42578125" style="15" bestFit="1" customWidth="1"/>
    <col min="8713" max="8713" width="15" style="15" bestFit="1" customWidth="1"/>
    <col min="8714" max="8960" width="9.140625" style="15"/>
    <col min="8961" max="8961" width="47.85546875" style="15" customWidth="1"/>
    <col min="8962" max="8962" width="9.140625" style="15"/>
    <col min="8963" max="8963" width="16.5703125" style="15" bestFit="1" customWidth="1"/>
    <col min="8964" max="8965" width="17.7109375" style="15" bestFit="1" customWidth="1"/>
    <col min="8966" max="8966" width="14.5703125" style="15" bestFit="1" customWidth="1"/>
    <col min="8967" max="8967" width="20" style="15" customWidth="1"/>
    <col min="8968" max="8968" width="16.42578125" style="15" bestFit="1" customWidth="1"/>
    <col min="8969" max="8969" width="15" style="15" bestFit="1" customWidth="1"/>
    <col min="8970" max="9216" width="9.140625" style="15"/>
    <col min="9217" max="9217" width="47.85546875" style="15" customWidth="1"/>
    <col min="9218" max="9218" width="9.140625" style="15"/>
    <col min="9219" max="9219" width="16.5703125" style="15" bestFit="1" customWidth="1"/>
    <col min="9220" max="9221" width="17.7109375" style="15" bestFit="1" customWidth="1"/>
    <col min="9222" max="9222" width="14.5703125" style="15" bestFit="1" customWidth="1"/>
    <col min="9223" max="9223" width="20" style="15" customWidth="1"/>
    <col min="9224" max="9224" width="16.42578125" style="15" bestFit="1" customWidth="1"/>
    <col min="9225" max="9225" width="15" style="15" bestFit="1" customWidth="1"/>
    <col min="9226" max="9472" width="9.140625" style="15"/>
    <col min="9473" max="9473" width="47.85546875" style="15" customWidth="1"/>
    <col min="9474" max="9474" width="9.140625" style="15"/>
    <col min="9475" max="9475" width="16.5703125" style="15" bestFit="1" customWidth="1"/>
    <col min="9476" max="9477" width="17.7109375" style="15" bestFit="1" customWidth="1"/>
    <col min="9478" max="9478" width="14.5703125" style="15" bestFit="1" customWidth="1"/>
    <col min="9479" max="9479" width="20" style="15" customWidth="1"/>
    <col min="9480" max="9480" width="16.42578125" style="15" bestFit="1" customWidth="1"/>
    <col min="9481" max="9481" width="15" style="15" bestFit="1" customWidth="1"/>
    <col min="9482" max="9728" width="9.140625" style="15"/>
    <col min="9729" max="9729" width="47.85546875" style="15" customWidth="1"/>
    <col min="9730" max="9730" width="9.140625" style="15"/>
    <col min="9731" max="9731" width="16.5703125" style="15" bestFit="1" customWidth="1"/>
    <col min="9732" max="9733" width="17.7109375" style="15" bestFit="1" customWidth="1"/>
    <col min="9734" max="9734" width="14.5703125" style="15" bestFit="1" customWidth="1"/>
    <col min="9735" max="9735" width="20" style="15" customWidth="1"/>
    <col min="9736" max="9736" width="16.42578125" style="15" bestFit="1" customWidth="1"/>
    <col min="9737" max="9737" width="15" style="15" bestFit="1" customWidth="1"/>
    <col min="9738" max="9984" width="9.140625" style="15"/>
    <col min="9985" max="9985" width="47.85546875" style="15" customWidth="1"/>
    <col min="9986" max="9986" width="9.140625" style="15"/>
    <col min="9987" max="9987" width="16.5703125" style="15" bestFit="1" customWidth="1"/>
    <col min="9988" max="9989" width="17.7109375" style="15" bestFit="1" customWidth="1"/>
    <col min="9990" max="9990" width="14.5703125" style="15" bestFit="1" customWidth="1"/>
    <col min="9991" max="9991" width="20" style="15" customWidth="1"/>
    <col min="9992" max="9992" width="16.42578125" style="15" bestFit="1" customWidth="1"/>
    <col min="9993" max="9993" width="15" style="15" bestFit="1" customWidth="1"/>
    <col min="9994" max="10240" width="9.140625" style="15"/>
    <col min="10241" max="10241" width="47.85546875" style="15" customWidth="1"/>
    <col min="10242" max="10242" width="9.140625" style="15"/>
    <col min="10243" max="10243" width="16.5703125" style="15" bestFit="1" customWidth="1"/>
    <col min="10244" max="10245" width="17.7109375" style="15" bestFit="1" customWidth="1"/>
    <col min="10246" max="10246" width="14.5703125" style="15" bestFit="1" customWidth="1"/>
    <col min="10247" max="10247" width="20" style="15" customWidth="1"/>
    <col min="10248" max="10248" width="16.42578125" style="15" bestFit="1" customWidth="1"/>
    <col min="10249" max="10249" width="15" style="15" bestFit="1" customWidth="1"/>
    <col min="10250" max="10496" width="9.140625" style="15"/>
    <col min="10497" max="10497" width="47.85546875" style="15" customWidth="1"/>
    <col min="10498" max="10498" width="9.140625" style="15"/>
    <col min="10499" max="10499" width="16.5703125" style="15" bestFit="1" customWidth="1"/>
    <col min="10500" max="10501" width="17.7109375" style="15" bestFit="1" customWidth="1"/>
    <col min="10502" max="10502" width="14.5703125" style="15" bestFit="1" customWidth="1"/>
    <col min="10503" max="10503" width="20" style="15" customWidth="1"/>
    <col min="10504" max="10504" width="16.42578125" style="15" bestFit="1" customWidth="1"/>
    <col min="10505" max="10505" width="15" style="15" bestFit="1" customWidth="1"/>
    <col min="10506" max="10752" width="9.140625" style="15"/>
    <col min="10753" max="10753" width="47.85546875" style="15" customWidth="1"/>
    <col min="10754" max="10754" width="9.140625" style="15"/>
    <col min="10755" max="10755" width="16.5703125" style="15" bestFit="1" customWidth="1"/>
    <col min="10756" max="10757" width="17.7109375" style="15" bestFit="1" customWidth="1"/>
    <col min="10758" max="10758" width="14.5703125" style="15" bestFit="1" customWidth="1"/>
    <col min="10759" max="10759" width="20" style="15" customWidth="1"/>
    <col min="10760" max="10760" width="16.42578125" style="15" bestFit="1" customWidth="1"/>
    <col min="10761" max="10761" width="15" style="15" bestFit="1" customWidth="1"/>
    <col min="10762" max="11008" width="9.140625" style="15"/>
    <col min="11009" max="11009" width="47.85546875" style="15" customWidth="1"/>
    <col min="11010" max="11010" width="9.140625" style="15"/>
    <col min="11011" max="11011" width="16.5703125" style="15" bestFit="1" customWidth="1"/>
    <col min="11012" max="11013" width="17.7109375" style="15" bestFit="1" customWidth="1"/>
    <col min="11014" max="11014" width="14.5703125" style="15" bestFit="1" customWidth="1"/>
    <col min="11015" max="11015" width="20" style="15" customWidth="1"/>
    <col min="11016" max="11016" width="16.42578125" style="15" bestFit="1" customWidth="1"/>
    <col min="11017" max="11017" width="15" style="15" bestFit="1" customWidth="1"/>
    <col min="11018" max="11264" width="9.140625" style="15"/>
    <col min="11265" max="11265" width="47.85546875" style="15" customWidth="1"/>
    <col min="11266" max="11266" width="9.140625" style="15"/>
    <col min="11267" max="11267" width="16.5703125" style="15" bestFit="1" customWidth="1"/>
    <col min="11268" max="11269" width="17.7109375" style="15" bestFit="1" customWidth="1"/>
    <col min="11270" max="11270" width="14.5703125" style="15" bestFit="1" customWidth="1"/>
    <col min="11271" max="11271" width="20" style="15" customWidth="1"/>
    <col min="11272" max="11272" width="16.42578125" style="15" bestFit="1" customWidth="1"/>
    <col min="11273" max="11273" width="15" style="15" bestFit="1" customWidth="1"/>
    <col min="11274" max="11520" width="9.140625" style="15"/>
    <col min="11521" max="11521" width="47.85546875" style="15" customWidth="1"/>
    <col min="11522" max="11522" width="9.140625" style="15"/>
    <col min="11523" max="11523" width="16.5703125" style="15" bestFit="1" customWidth="1"/>
    <col min="11524" max="11525" width="17.7109375" style="15" bestFit="1" customWidth="1"/>
    <col min="11526" max="11526" width="14.5703125" style="15" bestFit="1" customWidth="1"/>
    <col min="11527" max="11527" width="20" style="15" customWidth="1"/>
    <col min="11528" max="11528" width="16.42578125" style="15" bestFit="1" customWidth="1"/>
    <col min="11529" max="11529" width="15" style="15" bestFit="1" customWidth="1"/>
    <col min="11530" max="11776" width="9.140625" style="15"/>
    <col min="11777" max="11777" width="47.85546875" style="15" customWidth="1"/>
    <col min="11778" max="11778" width="9.140625" style="15"/>
    <col min="11779" max="11779" width="16.5703125" style="15" bestFit="1" customWidth="1"/>
    <col min="11780" max="11781" width="17.7109375" style="15" bestFit="1" customWidth="1"/>
    <col min="11782" max="11782" width="14.5703125" style="15" bestFit="1" customWidth="1"/>
    <col min="11783" max="11783" width="20" style="15" customWidth="1"/>
    <col min="11784" max="11784" width="16.42578125" style="15" bestFit="1" customWidth="1"/>
    <col min="11785" max="11785" width="15" style="15" bestFit="1" customWidth="1"/>
    <col min="11786" max="12032" width="9.140625" style="15"/>
    <col min="12033" max="12033" width="47.85546875" style="15" customWidth="1"/>
    <col min="12034" max="12034" width="9.140625" style="15"/>
    <col min="12035" max="12035" width="16.5703125" style="15" bestFit="1" customWidth="1"/>
    <col min="12036" max="12037" width="17.7109375" style="15" bestFit="1" customWidth="1"/>
    <col min="12038" max="12038" width="14.5703125" style="15" bestFit="1" customWidth="1"/>
    <col min="12039" max="12039" width="20" style="15" customWidth="1"/>
    <col min="12040" max="12040" width="16.42578125" style="15" bestFit="1" customWidth="1"/>
    <col min="12041" max="12041" width="15" style="15" bestFit="1" customWidth="1"/>
    <col min="12042" max="12288" width="9.140625" style="15"/>
    <col min="12289" max="12289" width="47.85546875" style="15" customWidth="1"/>
    <col min="12290" max="12290" width="9.140625" style="15"/>
    <col min="12291" max="12291" width="16.5703125" style="15" bestFit="1" customWidth="1"/>
    <col min="12292" max="12293" width="17.7109375" style="15" bestFit="1" customWidth="1"/>
    <col min="12294" max="12294" width="14.5703125" style="15" bestFit="1" customWidth="1"/>
    <col min="12295" max="12295" width="20" style="15" customWidth="1"/>
    <col min="12296" max="12296" width="16.42578125" style="15" bestFit="1" customWidth="1"/>
    <col min="12297" max="12297" width="15" style="15" bestFit="1" customWidth="1"/>
    <col min="12298" max="12544" width="9.140625" style="15"/>
    <col min="12545" max="12545" width="47.85546875" style="15" customWidth="1"/>
    <col min="12546" max="12546" width="9.140625" style="15"/>
    <col min="12547" max="12547" width="16.5703125" style="15" bestFit="1" customWidth="1"/>
    <col min="12548" max="12549" width="17.7109375" style="15" bestFit="1" customWidth="1"/>
    <col min="12550" max="12550" width="14.5703125" style="15" bestFit="1" customWidth="1"/>
    <col min="12551" max="12551" width="20" style="15" customWidth="1"/>
    <col min="12552" max="12552" width="16.42578125" style="15" bestFit="1" customWidth="1"/>
    <col min="12553" max="12553" width="15" style="15" bestFit="1" customWidth="1"/>
    <col min="12554" max="12800" width="9.140625" style="15"/>
    <col min="12801" max="12801" width="47.85546875" style="15" customWidth="1"/>
    <col min="12802" max="12802" width="9.140625" style="15"/>
    <col min="12803" max="12803" width="16.5703125" style="15" bestFit="1" customWidth="1"/>
    <col min="12804" max="12805" width="17.7109375" style="15" bestFit="1" customWidth="1"/>
    <col min="12806" max="12806" width="14.5703125" style="15" bestFit="1" customWidth="1"/>
    <col min="12807" max="12807" width="20" style="15" customWidth="1"/>
    <col min="12808" max="12808" width="16.42578125" style="15" bestFit="1" customWidth="1"/>
    <col min="12809" max="12809" width="15" style="15" bestFit="1" customWidth="1"/>
    <col min="12810" max="13056" width="9.140625" style="15"/>
    <col min="13057" max="13057" width="47.85546875" style="15" customWidth="1"/>
    <col min="13058" max="13058" width="9.140625" style="15"/>
    <col min="13059" max="13059" width="16.5703125" style="15" bestFit="1" customWidth="1"/>
    <col min="13060" max="13061" width="17.7109375" style="15" bestFit="1" customWidth="1"/>
    <col min="13062" max="13062" width="14.5703125" style="15" bestFit="1" customWidth="1"/>
    <col min="13063" max="13063" width="20" style="15" customWidth="1"/>
    <col min="13064" max="13064" width="16.42578125" style="15" bestFit="1" customWidth="1"/>
    <col min="13065" max="13065" width="15" style="15" bestFit="1" customWidth="1"/>
    <col min="13066" max="13312" width="9.140625" style="15"/>
    <col min="13313" max="13313" width="47.85546875" style="15" customWidth="1"/>
    <col min="13314" max="13314" width="9.140625" style="15"/>
    <col min="13315" max="13315" width="16.5703125" style="15" bestFit="1" customWidth="1"/>
    <col min="13316" max="13317" width="17.7109375" style="15" bestFit="1" customWidth="1"/>
    <col min="13318" max="13318" width="14.5703125" style="15" bestFit="1" customWidth="1"/>
    <col min="13319" max="13319" width="20" style="15" customWidth="1"/>
    <col min="13320" max="13320" width="16.42578125" style="15" bestFit="1" customWidth="1"/>
    <col min="13321" max="13321" width="15" style="15" bestFit="1" customWidth="1"/>
    <col min="13322" max="13568" width="9.140625" style="15"/>
    <col min="13569" max="13569" width="47.85546875" style="15" customWidth="1"/>
    <col min="13570" max="13570" width="9.140625" style="15"/>
    <col min="13571" max="13571" width="16.5703125" style="15" bestFit="1" customWidth="1"/>
    <col min="13572" max="13573" width="17.7109375" style="15" bestFit="1" customWidth="1"/>
    <col min="13574" max="13574" width="14.5703125" style="15" bestFit="1" customWidth="1"/>
    <col min="13575" max="13575" width="20" style="15" customWidth="1"/>
    <col min="13576" max="13576" width="16.42578125" style="15" bestFit="1" customWidth="1"/>
    <col min="13577" max="13577" width="15" style="15" bestFit="1" customWidth="1"/>
    <col min="13578" max="13824" width="9.140625" style="15"/>
    <col min="13825" max="13825" width="47.85546875" style="15" customWidth="1"/>
    <col min="13826" max="13826" width="9.140625" style="15"/>
    <col min="13827" max="13827" width="16.5703125" style="15" bestFit="1" customWidth="1"/>
    <col min="13828" max="13829" width="17.7109375" style="15" bestFit="1" customWidth="1"/>
    <col min="13830" max="13830" width="14.5703125" style="15" bestFit="1" customWidth="1"/>
    <col min="13831" max="13831" width="20" style="15" customWidth="1"/>
    <col min="13832" max="13832" width="16.42578125" style="15" bestFit="1" customWidth="1"/>
    <col min="13833" max="13833" width="15" style="15" bestFit="1" customWidth="1"/>
    <col min="13834" max="14080" width="9.140625" style="15"/>
    <col min="14081" max="14081" width="47.85546875" style="15" customWidth="1"/>
    <col min="14082" max="14082" width="9.140625" style="15"/>
    <col min="14083" max="14083" width="16.5703125" style="15" bestFit="1" customWidth="1"/>
    <col min="14084" max="14085" width="17.7109375" style="15" bestFit="1" customWidth="1"/>
    <col min="14086" max="14086" width="14.5703125" style="15" bestFit="1" customWidth="1"/>
    <col min="14087" max="14087" width="20" style="15" customWidth="1"/>
    <col min="14088" max="14088" width="16.42578125" style="15" bestFit="1" customWidth="1"/>
    <col min="14089" max="14089" width="15" style="15" bestFit="1" customWidth="1"/>
    <col min="14090" max="14336" width="9.140625" style="15"/>
    <col min="14337" max="14337" width="47.85546875" style="15" customWidth="1"/>
    <col min="14338" max="14338" width="9.140625" style="15"/>
    <col min="14339" max="14339" width="16.5703125" style="15" bestFit="1" customWidth="1"/>
    <col min="14340" max="14341" width="17.7109375" style="15" bestFit="1" customWidth="1"/>
    <col min="14342" max="14342" width="14.5703125" style="15" bestFit="1" customWidth="1"/>
    <col min="14343" max="14343" width="20" style="15" customWidth="1"/>
    <col min="14344" max="14344" width="16.42578125" style="15" bestFit="1" customWidth="1"/>
    <col min="14345" max="14345" width="15" style="15" bestFit="1" customWidth="1"/>
    <col min="14346" max="14592" width="9.140625" style="15"/>
    <col min="14593" max="14593" width="47.85546875" style="15" customWidth="1"/>
    <col min="14594" max="14594" width="9.140625" style="15"/>
    <col min="14595" max="14595" width="16.5703125" style="15" bestFit="1" customWidth="1"/>
    <col min="14596" max="14597" width="17.7109375" style="15" bestFit="1" customWidth="1"/>
    <col min="14598" max="14598" width="14.5703125" style="15" bestFit="1" customWidth="1"/>
    <col min="14599" max="14599" width="20" style="15" customWidth="1"/>
    <col min="14600" max="14600" width="16.42578125" style="15" bestFit="1" customWidth="1"/>
    <col min="14601" max="14601" width="15" style="15" bestFit="1" customWidth="1"/>
    <col min="14602" max="14848" width="9.140625" style="15"/>
    <col min="14849" max="14849" width="47.85546875" style="15" customWidth="1"/>
    <col min="14850" max="14850" width="9.140625" style="15"/>
    <col min="14851" max="14851" width="16.5703125" style="15" bestFit="1" customWidth="1"/>
    <col min="14852" max="14853" width="17.7109375" style="15" bestFit="1" customWidth="1"/>
    <col min="14854" max="14854" width="14.5703125" style="15" bestFit="1" customWidth="1"/>
    <col min="14855" max="14855" width="20" style="15" customWidth="1"/>
    <col min="14856" max="14856" width="16.42578125" style="15" bestFit="1" customWidth="1"/>
    <col min="14857" max="14857" width="15" style="15" bestFit="1" customWidth="1"/>
    <col min="14858" max="15104" width="9.140625" style="15"/>
    <col min="15105" max="15105" width="47.85546875" style="15" customWidth="1"/>
    <col min="15106" max="15106" width="9.140625" style="15"/>
    <col min="15107" max="15107" width="16.5703125" style="15" bestFit="1" customWidth="1"/>
    <col min="15108" max="15109" width="17.7109375" style="15" bestFit="1" customWidth="1"/>
    <col min="15110" max="15110" width="14.5703125" style="15" bestFit="1" customWidth="1"/>
    <col min="15111" max="15111" width="20" style="15" customWidth="1"/>
    <col min="15112" max="15112" width="16.42578125" style="15" bestFit="1" customWidth="1"/>
    <col min="15113" max="15113" width="15" style="15" bestFit="1" customWidth="1"/>
    <col min="15114" max="15360" width="9.140625" style="15"/>
    <col min="15361" max="15361" width="47.85546875" style="15" customWidth="1"/>
    <col min="15362" max="15362" width="9.140625" style="15"/>
    <col min="15363" max="15363" width="16.5703125" style="15" bestFit="1" customWidth="1"/>
    <col min="15364" max="15365" width="17.7109375" style="15" bestFit="1" customWidth="1"/>
    <col min="15366" max="15366" width="14.5703125" style="15" bestFit="1" customWidth="1"/>
    <col min="15367" max="15367" width="20" style="15" customWidth="1"/>
    <col min="15368" max="15368" width="16.42578125" style="15" bestFit="1" customWidth="1"/>
    <col min="15369" max="15369" width="15" style="15" bestFit="1" customWidth="1"/>
    <col min="15370" max="15616" width="9.140625" style="15"/>
    <col min="15617" max="15617" width="47.85546875" style="15" customWidth="1"/>
    <col min="15618" max="15618" width="9.140625" style="15"/>
    <col min="15619" max="15619" width="16.5703125" style="15" bestFit="1" customWidth="1"/>
    <col min="15620" max="15621" width="17.7109375" style="15" bestFit="1" customWidth="1"/>
    <col min="15622" max="15622" width="14.5703125" style="15" bestFit="1" customWidth="1"/>
    <col min="15623" max="15623" width="20" style="15" customWidth="1"/>
    <col min="15624" max="15624" width="16.42578125" style="15" bestFit="1" customWidth="1"/>
    <col min="15625" max="15625" width="15" style="15" bestFit="1" customWidth="1"/>
    <col min="15626" max="15872" width="9.140625" style="15"/>
    <col min="15873" max="15873" width="47.85546875" style="15" customWidth="1"/>
    <col min="15874" max="15874" width="9.140625" style="15"/>
    <col min="15875" max="15875" width="16.5703125" style="15" bestFit="1" customWidth="1"/>
    <col min="15876" max="15877" width="17.7109375" style="15" bestFit="1" customWidth="1"/>
    <col min="15878" max="15878" width="14.5703125" style="15" bestFit="1" customWidth="1"/>
    <col min="15879" max="15879" width="20" style="15" customWidth="1"/>
    <col min="15880" max="15880" width="16.42578125" style="15" bestFit="1" customWidth="1"/>
    <col min="15881" max="15881" width="15" style="15" bestFit="1" customWidth="1"/>
    <col min="15882" max="16128" width="9.140625" style="15"/>
    <col min="16129" max="16129" width="47.85546875" style="15" customWidth="1"/>
    <col min="16130" max="16130" width="9.140625" style="15"/>
    <col min="16131" max="16131" width="16.5703125" style="15" bestFit="1" customWidth="1"/>
    <col min="16132" max="16133" width="17.7109375" style="15" bestFit="1" customWidth="1"/>
    <col min="16134" max="16134" width="14.5703125" style="15" bestFit="1" customWidth="1"/>
    <col min="16135" max="16135" width="20" style="15" customWidth="1"/>
    <col min="16136" max="16136" width="16.42578125" style="15" bestFit="1" customWidth="1"/>
    <col min="16137" max="16137" width="15" style="15" bestFit="1" customWidth="1"/>
    <col min="16138" max="16384" width="9.140625" style="15"/>
  </cols>
  <sheetData>
    <row r="1" spans="1:11" x14ac:dyDescent="0.2">
      <c r="A1" s="14" t="s">
        <v>0</v>
      </c>
      <c r="B1" s="14" t="s">
        <v>3</v>
      </c>
      <c r="C1" s="14" t="s">
        <v>23</v>
      </c>
      <c r="D1" s="14" t="s">
        <v>254</v>
      </c>
      <c r="E1" s="14" t="s">
        <v>216</v>
      </c>
      <c r="F1" s="102">
        <v>42004</v>
      </c>
      <c r="G1" s="110" t="s">
        <v>263</v>
      </c>
      <c r="H1" s="102">
        <v>41639</v>
      </c>
    </row>
    <row r="2" spans="1:11" s="1" customFormat="1" x14ac:dyDescent="0.2">
      <c r="A2" s="16" t="s">
        <v>91</v>
      </c>
      <c r="B2" s="16" t="s">
        <v>92</v>
      </c>
      <c r="C2" s="16"/>
      <c r="D2" s="55"/>
      <c r="E2" s="16"/>
    </row>
    <row r="3" spans="1:11" x14ac:dyDescent="0.2">
      <c r="A3" s="17" t="s">
        <v>93</v>
      </c>
      <c r="B3" s="17" t="s">
        <v>4</v>
      </c>
      <c r="C3" s="17"/>
      <c r="D3" s="11">
        <v>31373352879</v>
      </c>
      <c r="E3" s="26">
        <v>39968543796</v>
      </c>
      <c r="G3" s="20"/>
      <c r="J3" s="20"/>
      <c r="K3" s="20"/>
    </row>
    <row r="4" spans="1:11" x14ac:dyDescent="0.2">
      <c r="A4" s="17" t="s">
        <v>94</v>
      </c>
      <c r="B4" s="17" t="s">
        <v>95</v>
      </c>
      <c r="C4" s="17"/>
      <c r="D4" s="11">
        <v>31373352879</v>
      </c>
      <c r="E4" s="26">
        <v>39968543796</v>
      </c>
      <c r="F4" s="18">
        <v>17216751183</v>
      </c>
      <c r="G4" s="20">
        <f>D4-F4</f>
        <v>14156601696</v>
      </c>
      <c r="J4" s="20"/>
      <c r="K4" s="20"/>
    </row>
    <row r="5" spans="1:11" x14ac:dyDescent="0.2">
      <c r="A5" s="17" t="s">
        <v>96</v>
      </c>
      <c r="B5" s="17" t="s">
        <v>97</v>
      </c>
      <c r="C5" s="17"/>
      <c r="D5" s="11">
        <v>0</v>
      </c>
      <c r="E5" s="26">
        <v>0</v>
      </c>
      <c r="G5" s="20"/>
      <c r="J5" s="20"/>
      <c r="K5" s="20"/>
    </row>
    <row r="6" spans="1:11" x14ac:dyDescent="0.2">
      <c r="A6" s="17" t="s">
        <v>98</v>
      </c>
      <c r="B6" s="17" t="s">
        <v>5</v>
      </c>
      <c r="C6" s="17"/>
      <c r="D6" s="11">
        <v>46998303200</v>
      </c>
      <c r="E6" s="26">
        <v>31815375800</v>
      </c>
      <c r="G6" s="20"/>
      <c r="J6" s="20"/>
      <c r="K6" s="20"/>
    </row>
    <row r="7" spans="1:11" x14ac:dyDescent="0.2">
      <c r="A7" s="17" t="s">
        <v>99</v>
      </c>
      <c r="B7" s="17" t="s">
        <v>6</v>
      </c>
      <c r="C7" s="17"/>
      <c r="D7" s="11">
        <v>46998303200</v>
      </c>
      <c r="E7" s="26">
        <v>31815375800</v>
      </c>
      <c r="F7" s="59">
        <v>60546179700</v>
      </c>
      <c r="G7" s="20">
        <f>D7-F7</f>
        <v>-13547876500</v>
      </c>
      <c r="H7" s="18"/>
      <c r="J7" s="20"/>
      <c r="K7" s="20"/>
    </row>
    <row r="8" spans="1:11" x14ac:dyDescent="0.2">
      <c r="A8" s="17" t="s">
        <v>100</v>
      </c>
      <c r="B8" s="17" t="s">
        <v>101</v>
      </c>
      <c r="C8" s="17"/>
      <c r="D8" s="11"/>
      <c r="E8" s="26"/>
      <c r="G8" s="20">
        <f t="shared" ref="G8:G28" si="0">D8-F8</f>
        <v>0</v>
      </c>
      <c r="J8" s="20"/>
      <c r="K8" s="20"/>
    </row>
    <row r="9" spans="1:11" x14ac:dyDescent="0.2">
      <c r="A9" s="17" t="s">
        <v>102</v>
      </c>
      <c r="B9" s="17" t="s">
        <v>7</v>
      </c>
      <c r="C9" s="17"/>
      <c r="D9" s="11">
        <v>65825000</v>
      </c>
      <c r="E9" s="26">
        <v>2711410774</v>
      </c>
      <c r="G9" s="20"/>
      <c r="J9" s="20"/>
      <c r="K9" s="20"/>
    </row>
    <row r="10" spans="1:11" x14ac:dyDescent="0.2">
      <c r="A10" s="17" t="s">
        <v>103</v>
      </c>
      <c r="B10" s="17" t="s">
        <v>8</v>
      </c>
      <c r="C10" s="17"/>
      <c r="D10" s="11">
        <v>0</v>
      </c>
      <c r="E10" s="26">
        <v>2711410774</v>
      </c>
      <c r="G10" s="20">
        <f>D10-F10</f>
        <v>0</v>
      </c>
      <c r="J10" s="20"/>
      <c r="K10" s="20"/>
    </row>
    <row r="11" spans="1:11" x14ac:dyDescent="0.2">
      <c r="A11" s="17" t="s">
        <v>104</v>
      </c>
      <c r="B11" s="17" t="s">
        <v>105</v>
      </c>
      <c r="C11" s="17"/>
      <c r="D11" s="11"/>
      <c r="E11" s="26"/>
      <c r="G11" s="20">
        <f t="shared" si="0"/>
        <v>0</v>
      </c>
      <c r="J11" s="20"/>
      <c r="K11" s="20"/>
    </row>
    <row r="12" spans="1:11" x14ac:dyDescent="0.2">
      <c r="A12" s="17" t="s">
        <v>106</v>
      </c>
      <c r="B12" s="17" t="s">
        <v>107</v>
      </c>
      <c r="C12" s="17"/>
      <c r="D12" s="11">
        <v>65825000</v>
      </c>
      <c r="E12" s="26">
        <v>0</v>
      </c>
      <c r="G12" s="20"/>
      <c r="J12" s="20"/>
      <c r="K12" s="20"/>
    </row>
    <row r="13" spans="1:11" x14ac:dyDescent="0.2">
      <c r="A13" s="17" t="s">
        <v>108</v>
      </c>
      <c r="B13" s="17" t="s">
        <v>109</v>
      </c>
      <c r="C13" s="17"/>
      <c r="D13" s="11">
        <v>0</v>
      </c>
      <c r="E13" s="26">
        <v>0</v>
      </c>
      <c r="G13" s="20">
        <f t="shared" si="0"/>
        <v>0</v>
      </c>
      <c r="J13" s="20"/>
      <c r="K13" s="20"/>
    </row>
    <row r="14" spans="1:11" ht="21" x14ac:dyDescent="0.2">
      <c r="A14" s="17" t="s">
        <v>110</v>
      </c>
      <c r="B14" s="17" t="s">
        <v>111</v>
      </c>
      <c r="C14" s="17"/>
      <c r="D14" s="11"/>
      <c r="E14" s="26"/>
      <c r="G14" s="20">
        <f t="shared" si="0"/>
        <v>0</v>
      </c>
      <c r="J14" s="20"/>
      <c r="K14" s="20"/>
    </row>
    <row r="15" spans="1:11" x14ac:dyDescent="0.2">
      <c r="A15" s="17" t="s">
        <v>112</v>
      </c>
      <c r="B15" s="17" t="s">
        <v>113</v>
      </c>
      <c r="C15" s="17"/>
      <c r="D15" s="11">
        <v>65825000</v>
      </c>
      <c r="E15" s="26">
        <v>0</v>
      </c>
      <c r="F15" s="59">
        <v>19904000</v>
      </c>
      <c r="G15" s="20">
        <f>D15-F15</f>
        <v>45921000</v>
      </c>
      <c r="J15" s="20"/>
      <c r="K15" s="20"/>
    </row>
    <row r="16" spans="1:11" x14ac:dyDescent="0.2">
      <c r="A16" s="17" t="s">
        <v>114</v>
      </c>
      <c r="B16" s="17" t="s">
        <v>115</v>
      </c>
      <c r="C16" s="17"/>
      <c r="D16" s="11">
        <v>0</v>
      </c>
      <c r="E16" s="26">
        <v>0</v>
      </c>
      <c r="G16" s="20">
        <f t="shared" si="0"/>
        <v>0</v>
      </c>
      <c r="J16" s="20"/>
      <c r="K16" s="20"/>
    </row>
    <row r="17" spans="1:11" x14ac:dyDescent="0.2">
      <c r="A17" s="17" t="s">
        <v>116</v>
      </c>
      <c r="B17" s="17" t="s">
        <v>117</v>
      </c>
      <c r="C17" s="17"/>
      <c r="D17" s="11"/>
      <c r="E17" s="26"/>
      <c r="G17" s="20">
        <f t="shared" si="0"/>
        <v>0</v>
      </c>
      <c r="J17" s="20"/>
      <c r="K17" s="20"/>
    </row>
    <row r="18" spans="1:11" s="1" customFormat="1" x14ac:dyDescent="0.2">
      <c r="A18" s="16" t="s">
        <v>1</v>
      </c>
      <c r="B18" s="16" t="s">
        <v>118</v>
      </c>
      <c r="C18" s="16"/>
      <c r="D18" s="8">
        <v>78437481079</v>
      </c>
      <c r="E18" s="19">
        <v>74495330370</v>
      </c>
      <c r="F18" s="2"/>
      <c r="G18" s="20"/>
      <c r="J18" s="20"/>
      <c r="K18" s="20"/>
    </row>
    <row r="19" spans="1:11" s="1" customFormat="1" x14ac:dyDescent="0.2">
      <c r="A19" s="16" t="s">
        <v>119</v>
      </c>
      <c r="B19" s="16" t="s">
        <v>120</v>
      </c>
      <c r="C19" s="16"/>
      <c r="D19" s="8"/>
      <c r="E19" s="16"/>
      <c r="G19" s="20">
        <f t="shared" si="0"/>
        <v>0</v>
      </c>
      <c r="J19" s="20"/>
      <c r="K19" s="20"/>
    </row>
    <row r="20" spans="1:11" x14ac:dyDescent="0.2">
      <c r="A20" s="17" t="s">
        <v>2</v>
      </c>
      <c r="B20" s="17" t="s">
        <v>10</v>
      </c>
      <c r="C20" s="17"/>
      <c r="D20" s="11"/>
      <c r="E20" s="26"/>
      <c r="G20" s="20">
        <f t="shared" si="0"/>
        <v>0</v>
      </c>
      <c r="J20" s="20"/>
      <c r="K20" s="20"/>
    </row>
    <row r="21" spans="1:11" x14ac:dyDescent="0.2">
      <c r="A21" s="17" t="s">
        <v>121</v>
      </c>
      <c r="B21" s="17" t="s">
        <v>11</v>
      </c>
      <c r="C21" s="17"/>
      <c r="D21" s="56">
        <v>397370162</v>
      </c>
      <c r="E21" s="28">
        <v>0</v>
      </c>
      <c r="F21" s="59">
        <v>7380255803</v>
      </c>
      <c r="G21" s="20">
        <f>D21-F21</f>
        <v>-6982885641</v>
      </c>
      <c r="J21" s="20"/>
      <c r="K21" s="20"/>
    </row>
    <row r="22" spans="1:11" x14ac:dyDescent="0.2">
      <c r="A22" s="17" t="s">
        <v>122</v>
      </c>
      <c r="B22" s="17" t="s">
        <v>123</v>
      </c>
      <c r="C22" s="17"/>
      <c r="D22" s="11">
        <v>4838500</v>
      </c>
      <c r="E22" s="26">
        <v>11109512</v>
      </c>
      <c r="F22" s="59">
        <v>1963572</v>
      </c>
      <c r="G22" s="20">
        <f t="shared" si="0"/>
        <v>2874928</v>
      </c>
      <c r="J22" s="20"/>
      <c r="K22" s="20"/>
    </row>
    <row r="23" spans="1:11" x14ac:dyDescent="0.2">
      <c r="A23" s="17" t="s">
        <v>124</v>
      </c>
      <c r="B23" s="17" t="s">
        <v>12</v>
      </c>
      <c r="C23" s="17"/>
      <c r="D23" s="11">
        <v>52384</v>
      </c>
      <c r="E23" s="26">
        <v>1932141</v>
      </c>
      <c r="F23" s="59">
        <v>92401</v>
      </c>
      <c r="G23" s="20">
        <f t="shared" si="0"/>
        <v>-40017</v>
      </c>
      <c r="J23" s="20"/>
      <c r="K23" s="20"/>
    </row>
    <row r="24" spans="1:11" x14ac:dyDescent="0.2">
      <c r="A24" s="17" t="s">
        <v>125</v>
      </c>
      <c r="B24" s="17" t="s">
        <v>13</v>
      </c>
      <c r="C24" s="17"/>
      <c r="D24" s="11"/>
      <c r="E24" s="26"/>
      <c r="F24" s="59"/>
      <c r="G24" s="20">
        <f t="shared" si="0"/>
        <v>0</v>
      </c>
      <c r="J24" s="20"/>
      <c r="K24" s="20"/>
    </row>
    <row r="25" spans="1:11" x14ac:dyDescent="0.2">
      <c r="A25" s="17" t="s">
        <v>126</v>
      </c>
      <c r="B25" s="17" t="s">
        <v>127</v>
      </c>
      <c r="C25" s="17"/>
      <c r="D25" s="11">
        <v>134499990</v>
      </c>
      <c r="E25" s="26">
        <v>41999993</v>
      </c>
      <c r="F25" s="59">
        <v>65000000</v>
      </c>
      <c r="G25" s="20">
        <f t="shared" si="0"/>
        <v>69499990</v>
      </c>
      <c r="J25" s="20"/>
      <c r="K25" s="20"/>
    </row>
    <row r="26" spans="1:11" x14ac:dyDescent="0.2">
      <c r="A26" s="17" t="s">
        <v>128</v>
      </c>
      <c r="B26" s="17" t="s">
        <v>129</v>
      </c>
      <c r="C26" s="17"/>
      <c r="D26" s="56"/>
      <c r="E26" s="27"/>
      <c r="F26" s="59"/>
      <c r="G26" s="20">
        <f t="shared" si="0"/>
        <v>0</v>
      </c>
      <c r="J26" s="20"/>
      <c r="K26" s="20"/>
    </row>
    <row r="27" spans="1:11" x14ac:dyDescent="0.2">
      <c r="A27" s="17" t="s">
        <v>130</v>
      </c>
      <c r="B27" s="17" t="s">
        <v>14</v>
      </c>
      <c r="C27" s="17"/>
      <c r="D27" s="11">
        <v>1991976</v>
      </c>
      <c r="E27" s="26">
        <v>0</v>
      </c>
      <c r="F27" s="59"/>
      <c r="G27" s="20">
        <f>D27-F27</f>
        <v>1991976</v>
      </c>
      <c r="J27" s="20"/>
      <c r="K27" s="20"/>
    </row>
    <row r="28" spans="1:11" x14ac:dyDescent="0.2">
      <c r="A28" s="17" t="s">
        <v>131</v>
      </c>
      <c r="B28" s="17" t="s">
        <v>132</v>
      </c>
      <c r="C28" s="17"/>
      <c r="D28" s="11">
        <v>112144123</v>
      </c>
      <c r="E28" s="26">
        <v>105040688</v>
      </c>
      <c r="F28" s="59">
        <v>102573322</v>
      </c>
      <c r="G28" s="20">
        <f t="shared" si="0"/>
        <v>9570801</v>
      </c>
      <c r="J28" s="20"/>
      <c r="K28" s="20"/>
    </row>
    <row r="29" spans="1:11" x14ac:dyDescent="0.2">
      <c r="A29" s="17" t="s">
        <v>133</v>
      </c>
      <c r="B29" s="17" t="s">
        <v>134</v>
      </c>
      <c r="C29" s="17"/>
      <c r="D29" s="11">
        <v>0</v>
      </c>
      <c r="E29" s="26">
        <v>0</v>
      </c>
      <c r="G29" s="20"/>
      <c r="J29" s="20"/>
      <c r="K29" s="20"/>
    </row>
    <row r="30" spans="1:11" s="1" customFormat="1" x14ac:dyDescent="0.2">
      <c r="A30" s="16" t="s">
        <v>135</v>
      </c>
      <c r="B30" s="16" t="s">
        <v>9</v>
      </c>
      <c r="C30" s="16"/>
      <c r="D30" s="8">
        <v>650897135</v>
      </c>
      <c r="E30" s="19">
        <v>160082334</v>
      </c>
      <c r="G30" s="20"/>
      <c r="J30" s="20"/>
      <c r="K30" s="20"/>
    </row>
    <row r="31" spans="1:11" s="1" customFormat="1" ht="21" x14ac:dyDescent="0.2">
      <c r="A31" s="16" t="s">
        <v>136</v>
      </c>
      <c r="B31" s="16" t="s">
        <v>15</v>
      </c>
      <c r="C31" s="16"/>
      <c r="D31" s="8">
        <v>77786583944</v>
      </c>
      <c r="E31" s="19">
        <v>74335248036</v>
      </c>
      <c r="F31" s="3"/>
      <c r="G31" s="20"/>
      <c r="H31" s="5"/>
      <c r="J31" s="20"/>
      <c r="K31" s="20"/>
    </row>
    <row r="32" spans="1:11" x14ac:dyDescent="0.2">
      <c r="A32" s="17" t="s">
        <v>137</v>
      </c>
      <c r="B32" s="17" t="s">
        <v>16</v>
      </c>
      <c r="C32" s="17"/>
      <c r="D32" s="11">
        <v>76646296600</v>
      </c>
      <c r="E32" s="26">
        <v>75562082300</v>
      </c>
      <c r="G32" s="20"/>
      <c r="H32" s="18"/>
      <c r="J32" s="20"/>
      <c r="K32" s="20"/>
    </row>
    <row r="33" spans="1:11" x14ac:dyDescent="0.2">
      <c r="A33" s="17" t="s">
        <v>138</v>
      </c>
      <c r="B33" s="17" t="s">
        <v>17</v>
      </c>
      <c r="C33" s="17"/>
      <c r="D33" s="11">
        <v>78985406800</v>
      </c>
      <c r="E33" s="29">
        <v>77591620500</v>
      </c>
      <c r="G33" s="20"/>
      <c r="H33" s="18"/>
      <c r="I33" s="20"/>
      <c r="J33" s="20"/>
      <c r="K33" s="20"/>
    </row>
    <row r="34" spans="1:11" x14ac:dyDescent="0.2">
      <c r="A34" s="17" t="s">
        <v>139</v>
      </c>
      <c r="B34" s="17" t="s">
        <v>140</v>
      </c>
      <c r="C34" s="17"/>
      <c r="D34" s="11">
        <v>-2339110200</v>
      </c>
      <c r="E34" s="29">
        <v>-2029538200</v>
      </c>
      <c r="G34" s="20"/>
      <c r="H34" s="18"/>
      <c r="I34" s="20"/>
      <c r="J34" s="20"/>
      <c r="K34" s="20"/>
    </row>
    <row r="35" spans="1:11" x14ac:dyDescent="0.2">
      <c r="A35" s="17" t="s">
        <v>141</v>
      </c>
      <c r="B35" s="17" t="s">
        <v>142</v>
      </c>
      <c r="C35" s="17"/>
      <c r="D35" s="11">
        <v>-61044502</v>
      </c>
      <c r="E35" s="29">
        <v>-52791212</v>
      </c>
      <c r="F35" s="20"/>
      <c r="G35" s="20"/>
      <c r="H35" s="18"/>
      <c r="I35" s="20"/>
      <c r="J35" s="20"/>
      <c r="K35" s="20"/>
    </row>
    <row r="36" spans="1:11" x14ac:dyDescent="0.2">
      <c r="A36" s="17" t="s">
        <v>143</v>
      </c>
      <c r="B36" s="17" t="s">
        <v>18</v>
      </c>
      <c r="C36" s="17"/>
      <c r="D36" s="11">
        <v>1201331846</v>
      </c>
      <c r="E36" s="29">
        <v>-1174043052</v>
      </c>
      <c r="G36" s="20"/>
      <c r="H36" s="20"/>
      <c r="J36" s="20"/>
      <c r="K36" s="20"/>
    </row>
    <row r="37" spans="1:11" s="1" customFormat="1" ht="21" x14ac:dyDescent="0.2">
      <c r="A37" s="16" t="s">
        <v>144</v>
      </c>
      <c r="B37" s="16" t="s">
        <v>19</v>
      </c>
      <c r="C37" s="16"/>
      <c r="D37" s="57">
        <v>10148</v>
      </c>
      <c r="E37" s="30">
        <v>9837</v>
      </c>
      <c r="G37" s="20"/>
      <c r="J37" s="20"/>
      <c r="K37" s="20"/>
    </row>
    <row r="38" spans="1:11" s="1" customFormat="1" x14ac:dyDescent="0.2">
      <c r="A38" s="16" t="s">
        <v>145</v>
      </c>
      <c r="B38" s="16" t="s">
        <v>146</v>
      </c>
      <c r="C38" s="16"/>
      <c r="D38" s="55"/>
      <c r="E38" s="16"/>
      <c r="J38" s="20"/>
      <c r="K38" s="20"/>
    </row>
    <row r="39" spans="1:11" x14ac:dyDescent="0.2">
      <c r="A39" s="17" t="s">
        <v>147</v>
      </c>
      <c r="B39" s="17" t="s">
        <v>148</v>
      </c>
      <c r="C39" s="17"/>
      <c r="D39" s="11"/>
      <c r="E39" s="26"/>
      <c r="J39" s="20"/>
      <c r="K39" s="20"/>
    </row>
    <row r="40" spans="1:11" ht="21" x14ac:dyDescent="0.2">
      <c r="A40" s="17" t="s">
        <v>149</v>
      </c>
      <c r="B40" s="17" t="s">
        <v>150</v>
      </c>
      <c r="C40" s="17"/>
      <c r="D40" s="11"/>
      <c r="E40" s="26"/>
      <c r="J40" s="20"/>
      <c r="K40" s="20"/>
    </row>
    <row r="41" spans="1:11" s="1" customFormat="1" x14ac:dyDescent="0.2">
      <c r="A41" s="16" t="s">
        <v>151</v>
      </c>
      <c r="B41" s="16" t="s">
        <v>152</v>
      </c>
      <c r="C41" s="16"/>
      <c r="D41" s="55"/>
      <c r="E41" s="16"/>
      <c r="J41" s="20"/>
      <c r="K41" s="20"/>
    </row>
    <row r="42" spans="1:11" x14ac:dyDescent="0.2">
      <c r="A42" s="17" t="s">
        <v>153</v>
      </c>
      <c r="B42" s="17" t="s">
        <v>154</v>
      </c>
      <c r="C42" s="17"/>
      <c r="D42" s="11"/>
      <c r="E42" s="26"/>
      <c r="J42" s="20"/>
      <c r="K42" s="20"/>
    </row>
    <row r="43" spans="1:11" x14ac:dyDescent="0.2">
      <c r="A43" s="17" t="s">
        <v>155</v>
      </c>
      <c r="B43" s="17" t="s">
        <v>156</v>
      </c>
      <c r="C43" s="17"/>
      <c r="D43" s="11"/>
      <c r="E43" s="26"/>
      <c r="J43" s="20"/>
      <c r="K43" s="20"/>
    </row>
    <row r="44" spans="1:11" x14ac:dyDescent="0.2">
      <c r="A44" s="17" t="s">
        <v>157</v>
      </c>
      <c r="B44" s="17" t="s">
        <v>158</v>
      </c>
      <c r="C44" s="17"/>
      <c r="D44" s="11"/>
      <c r="E44" s="26"/>
      <c r="J44" s="20"/>
      <c r="K44" s="20"/>
    </row>
    <row r="45" spans="1:11" x14ac:dyDescent="0.2">
      <c r="A45" s="17" t="s">
        <v>159</v>
      </c>
      <c r="B45" s="17" t="s">
        <v>160</v>
      </c>
      <c r="C45" s="17"/>
      <c r="D45" s="58">
        <v>7664629.6600000001</v>
      </c>
      <c r="E45" s="31">
        <v>7556208.2300000004</v>
      </c>
      <c r="J45" s="20"/>
      <c r="K45" s="20"/>
    </row>
    <row r="46" spans="1:11" x14ac:dyDescent="0.2">
      <c r="A46" s="7"/>
      <c r="B46" s="7"/>
      <c r="C46" s="7"/>
      <c r="D46" s="7"/>
      <c r="E46" s="7"/>
      <c r="J46" s="20"/>
      <c r="K46" s="20"/>
    </row>
    <row r="47" spans="1:11" x14ac:dyDescent="0.2">
      <c r="J47" s="20"/>
      <c r="K47" s="20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7" zoomScaleNormal="100" workbookViewId="0">
      <selection activeCell="D31" sqref="D31"/>
    </sheetView>
  </sheetViews>
  <sheetFormatPr defaultRowHeight="12.75" x14ac:dyDescent="0.2"/>
  <cols>
    <col min="1" max="1" width="42.28515625" style="61" customWidth="1"/>
    <col min="2" max="2" width="9.140625" style="61"/>
    <col min="3" max="3" width="8" style="99" customWidth="1"/>
    <col min="4" max="5" width="20.5703125" style="100" customWidth="1"/>
    <col min="6" max="6" width="41.28515625" style="61" hidden="1" customWidth="1"/>
    <col min="7" max="7" width="42.42578125" style="61" hidden="1" customWidth="1"/>
    <col min="8" max="8" width="19.5703125" customWidth="1"/>
    <col min="9" max="9" width="34.85546875" style="61" customWidth="1"/>
    <col min="10" max="10" width="27.5703125" style="62" customWidth="1"/>
    <col min="11" max="11" width="17.7109375" style="84" customWidth="1"/>
    <col min="12" max="16384" width="9.140625" style="61"/>
  </cols>
  <sheetData>
    <row r="1" spans="1:11" ht="21" x14ac:dyDescent="0.2">
      <c r="A1" s="60" t="s">
        <v>0</v>
      </c>
      <c r="B1" s="60" t="s">
        <v>3</v>
      </c>
      <c r="C1" s="60" t="s">
        <v>23</v>
      </c>
      <c r="D1" s="60" t="s">
        <v>260</v>
      </c>
      <c r="E1" s="60" t="s">
        <v>261</v>
      </c>
      <c r="K1" s="61"/>
    </row>
    <row r="2" spans="1:11" x14ac:dyDescent="0.2">
      <c r="A2" s="63" t="s">
        <v>181</v>
      </c>
      <c r="B2" s="64" t="s">
        <v>92</v>
      </c>
      <c r="C2" s="64"/>
      <c r="D2" s="65"/>
      <c r="E2" s="65"/>
      <c r="F2" s="61" t="s">
        <v>245</v>
      </c>
      <c r="G2" s="61" t="s">
        <v>262</v>
      </c>
      <c r="K2" s="61"/>
    </row>
    <row r="3" spans="1:11" x14ac:dyDescent="0.2">
      <c r="A3" s="63" t="s">
        <v>255</v>
      </c>
      <c r="B3" s="66" t="s">
        <v>20</v>
      </c>
      <c r="C3" s="67"/>
      <c r="D3" s="68">
        <f>BCThuNhap_06203!D37+BCThuNhap_06203!E37+F3+G3</f>
        <v>2915387261</v>
      </c>
      <c r="E3" s="68">
        <v>-1714055415</v>
      </c>
      <c r="F3" s="104">
        <v>-1315060047</v>
      </c>
      <c r="G3" s="105">
        <v>4866093891</v>
      </c>
      <c r="K3" s="61"/>
    </row>
    <row r="4" spans="1:11" ht="21" x14ac:dyDescent="0.2">
      <c r="A4" s="70" t="s">
        <v>256</v>
      </c>
      <c r="B4" s="71" t="s">
        <v>21</v>
      </c>
      <c r="C4" s="72"/>
      <c r="D4" s="68">
        <f>SUM(D5:D6)</f>
        <v>0</v>
      </c>
      <c r="E4" s="68">
        <v>0</v>
      </c>
      <c r="F4" s="69"/>
      <c r="G4" s="69" t="s">
        <v>246</v>
      </c>
      <c r="K4" s="61"/>
    </row>
    <row r="5" spans="1:11" x14ac:dyDescent="0.2">
      <c r="A5" s="73" t="s">
        <v>219</v>
      </c>
      <c r="B5" s="74" t="s">
        <v>22</v>
      </c>
      <c r="C5" s="75"/>
      <c r="D5" s="76">
        <v>0</v>
      </c>
      <c r="E5" s="76">
        <v>0</v>
      </c>
      <c r="F5" s="77"/>
      <c r="G5" s="77" t="s">
        <v>247</v>
      </c>
      <c r="K5" s="61"/>
    </row>
    <row r="6" spans="1:11" x14ac:dyDescent="0.2">
      <c r="A6" s="78" t="s">
        <v>220</v>
      </c>
      <c r="B6" s="79" t="s">
        <v>36</v>
      </c>
      <c r="C6" s="64"/>
      <c r="D6" s="76">
        <v>0</v>
      </c>
      <c r="E6" s="76">
        <v>0</v>
      </c>
      <c r="F6" s="69"/>
      <c r="G6" s="69"/>
      <c r="K6" s="61"/>
    </row>
    <row r="7" spans="1:11" ht="21" x14ac:dyDescent="0.2">
      <c r="A7" s="63" t="s">
        <v>257</v>
      </c>
      <c r="B7" s="66" t="s">
        <v>38</v>
      </c>
      <c r="C7" s="67"/>
      <c r="D7" s="68">
        <f>SUM(D8:D21)</f>
        <v>6602967537</v>
      </c>
      <c r="E7" s="68">
        <f>SUM(E8:E21)</f>
        <v>-53016198602</v>
      </c>
      <c r="F7" s="69">
        <v>2915387261</v>
      </c>
      <c r="G7" s="69"/>
      <c r="K7" s="61"/>
    </row>
    <row r="8" spans="1:11" x14ac:dyDescent="0.2">
      <c r="A8" s="78" t="s">
        <v>258</v>
      </c>
      <c r="B8" s="66"/>
      <c r="C8" s="67"/>
      <c r="D8" s="76">
        <f>-BCTinhHinhTaiChinh_06105!G7</f>
        <v>13547876500</v>
      </c>
      <c r="E8" s="76">
        <f>-BCTinhHinhTaiChinh_06105!F7</f>
        <v>-60546179700</v>
      </c>
      <c r="F8" s="109">
        <f>F7-D3</f>
        <v>0</v>
      </c>
      <c r="G8" s="69" t="s">
        <v>248</v>
      </c>
      <c r="I8" s="80"/>
      <c r="K8" s="61"/>
    </row>
    <row r="9" spans="1:11" x14ac:dyDescent="0.2">
      <c r="A9" s="78" t="s">
        <v>221</v>
      </c>
      <c r="B9" s="79" t="s">
        <v>40</v>
      </c>
      <c r="C9" s="64"/>
      <c r="D9" s="76">
        <f>-BCTinhHinhTaiChinh_06105!G10</f>
        <v>0</v>
      </c>
      <c r="E9" s="76">
        <f>BCTinhHinhTaiChinh_06105!F10</f>
        <v>0</v>
      </c>
      <c r="F9" s="69"/>
      <c r="G9" s="69"/>
      <c r="K9" s="61"/>
    </row>
    <row r="10" spans="1:11" ht="21" x14ac:dyDescent="0.2">
      <c r="A10" s="78" t="s">
        <v>222</v>
      </c>
      <c r="B10" s="79" t="s">
        <v>42</v>
      </c>
      <c r="C10" s="64"/>
      <c r="D10" s="76">
        <f>-BCTinhHinhTaiChinh_06105!G15</f>
        <v>-45921000</v>
      </c>
      <c r="E10" s="76">
        <f>-BCTinhHinhTaiChinh_06105!F15</f>
        <v>-19904000</v>
      </c>
      <c r="F10" s="69"/>
      <c r="G10" s="69"/>
      <c r="K10" s="61"/>
    </row>
    <row r="11" spans="1:11" x14ac:dyDescent="0.2">
      <c r="A11" s="78" t="s">
        <v>223</v>
      </c>
      <c r="B11" s="79" t="s">
        <v>44</v>
      </c>
      <c r="C11" s="64"/>
      <c r="D11" s="76">
        <v>0</v>
      </c>
      <c r="E11" s="76">
        <v>0</v>
      </c>
      <c r="F11" s="69"/>
      <c r="G11" s="69" t="s">
        <v>249</v>
      </c>
      <c r="K11" s="61"/>
    </row>
    <row r="12" spans="1:11" x14ac:dyDescent="0.2">
      <c r="A12" s="78" t="s">
        <v>224</v>
      </c>
      <c r="B12" s="79" t="s">
        <v>46</v>
      </c>
      <c r="C12" s="64"/>
      <c r="D12" s="76">
        <v>0</v>
      </c>
      <c r="E12" s="76">
        <v>0</v>
      </c>
      <c r="F12" s="69"/>
      <c r="G12" s="69"/>
      <c r="K12" s="61"/>
    </row>
    <row r="13" spans="1:11" x14ac:dyDescent="0.2">
      <c r="A13" s="78" t="s">
        <v>225</v>
      </c>
      <c r="B13" s="79" t="s">
        <v>31</v>
      </c>
      <c r="C13" s="64"/>
      <c r="D13" s="76">
        <f>BCTinhHinhTaiChinh_06105!G21</f>
        <v>-6982885641</v>
      </c>
      <c r="E13" s="76">
        <f>BCTinhHinhTaiChinh_06105!F21</f>
        <v>7380255803</v>
      </c>
      <c r="F13" s="80"/>
      <c r="G13" s="80"/>
      <c r="I13" s="81"/>
      <c r="J13" s="82"/>
      <c r="K13" s="61"/>
    </row>
    <row r="14" spans="1:11" ht="21" x14ac:dyDescent="0.2">
      <c r="A14" s="78" t="s">
        <v>226</v>
      </c>
      <c r="B14" s="79" t="s">
        <v>30</v>
      </c>
      <c r="C14" s="64"/>
      <c r="D14" s="76">
        <f>BCTinhHinhTaiChinh_06105!G22</f>
        <v>2874928</v>
      </c>
      <c r="E14" s="76">
        <f>BCTinhHinhTaiChinh_06105!F22</f>
        <v>1963572</v>
      </c>
      <c r="F14" s="80">
        <v>67895093</v>
      </c>
      <c r="G14" s="80">
        <v>-3011021481</v>
      </c>
      <c r="K14" s="61"/>
    </row>
    <row r="15" spans="1:11" x14ac:dyDescent="0.2">
      <c r="A15" s="78" t="s">
        <v>227</v>
      </c>
      <c r="B15" s="79" t="s">
        <v>29</v>
      </c>
      <c r="C15" s="64"/>
      <c r="D15" s="76">
        <v>0</v>
      </c>
      <c r="E15" s="76">
        <v>0</v>
      </c>
      <c r="F15" s="80"/>
      <c r="G15" s="80"/>
      <c r="K15" s="61"/>
    </row>
    <row r="16" spans="1:11" x14ac:dyDescent="0.2">
      <c r="A16" s="78" t="s">
        <v>228</v>
      </c>
      <c r="B16" s="79" t="s">
        <v>28</v>
      </c>
      <c r="C16" s="64"/>
      <c r="D16" s="76">
        <f>BCTinhHinhTaiChinh_06105!G23</f>
        <v>-40017</v>
      </c>
      <c r="E16" s="76">
        <f>BCTinhHinhTaiChinh_06105!F23</f>
        <v>92401</v>
      </c>
      <c r="F16" s="80">
        <f>F14+G14+G3+F3</f>
        <v>607907456</v>
      </c>
      <c r="G16" s="80"/>
      <c r="I16" s="80"/>
      <c r="K16" s="61"/>
    </row>
    <row r="17" spans="1:10" ht="21" x14ac:dyDescent="0.2">
      <c r="A17" s="78" t="s">
        <v>229</v>
      </c>
      <c r="B17" s="79" t="s">
        <v>27</v>
      </c>
      <c r="C17" s="64"/>
      <c r="D17" s="76">
        <f>BCTinhHinhTaiChinh_06105!G26</f>
        <v>0</v>
      </c>
      <c r="E17" s="76">
        <f>BCTinhHinhTaiChinh_06105!F26</f>
        <v>0</v>
      </c>
      <c r="F17" s="83"/>
      <c r="G17" s="83"/>
    </row>
    <row r="18" spans="1:10" ht="21" x14ac:dyDescent="0.2">
      <c r="A18" s="78" t="s">
        <v>230</v>
      </c>
      <c r="B18" s="79" t="s">
        <v>53</v>
      </c>
      <c r="C18" s="64"/>
      <c r="D18" s="76">
        <f>BCTinhHinhTaiChinh_06105!G27</f>
        <v>1991976</v>
      </c>
      <c r="E18" s="76">
        <f>BCTinhHinhTaiChinh_06105!F27</f>
        <v>0</v>
      </c>
    </row>
    <row r="19" spans="1:10" x14ac:dyDescent="0.2">
      <c r="A19" s="78" t="s">
        <v>231</v>
      </c>
      <c r="B19" s="79" t="s">
        <v>232</v>
      </c>
      <c r="C19" s="64"/>
      <c r="D19" s="76">
        <f>BCTinhHinhTaiChinh_06105!G25</f>
        <v>69499990</v>
      </c>
      <c r="E19" s="76">
        <f>BCTinhHinhTaiChinh_06105!F25</f>
        <v>65000000</v>
      </c>
      <c r="F19" s="85"/>
      <c r="G19" s="85"/>
      <c r="I19" s="80"/>
    </row>
    <row r="20" spans="1:10" x14ac:dyDescent="0.2">
      <c r="A20" s="78" t="s">
        <v>233</v>
      </c>
      <c r="B20" s="79" t="s">
        <v>234</v>
      </c>
      <c r="C20" s="64"/>
      <c r="D20" s="76">
        <f>BCTinhHinhTaiChinh_06105!G28</f>
        <v>9570801</v>
      </c>
      <c r="E20" s="76">
        <f>BCTinhHinhTaiChinh_06105!F28</f>
        <v>102573322</v>
      </c>
    </row>
    <row r="21" spans="1:10" x14ac:dyDescent="0.2">
      <c r="A21" s="78" t="s">
        <v>235</v>
      </c>
      <c r="B21" s="79" t="s">
        <v>236</v>
      </c>
      <c r="C21" s="64"/>
      <c r="D21" s="76">
        <v>0</v>
      </c>
      <c r="E21" s="76">
        <v>0</v>
      </c>
      <c r="F21" s="85"/>
      <c r="G21" s="103"/>
    </row>
    <row r="22" spans="1:10" ht="21" x14ac:dyDescent="0.2">
      <c r="A22" s="86" t="s">
        <v>237</v>
      </c>
      <c r="B22" s="87" t="s">
        <v>238</v>
      </c>
      <c r="C22" s="88"/>
      <c r="D22" s="89">
        <f>D3+D4+D7</f>
        <v>9518354798</v>
      </c>
      <c r="E22" s="89">
        <f>E3+E4+E7</f>
        <v>-54730254017</v>
      </c>
      <c r="F22" s="85"/>
      <c r="G22" s="103"/>
    </row>
    <row r="23" spans="1:10" x14ac:dyDescent="0.2">
      <c r="A23" s="63" t="s">
        <v>182</v>
      </c>
      <c r="B23" s="79" t="s">
        <v>120</v>
      </c>
      <c r="C23" s="64"/>
      <c r="D23" s="76"/>
      <c r="E23" s="76"/>
      <c r="F23" s="69"/>
    </row>
    <row r="24" spans="1:10" x14ac:dyDescent="0.2">
      <c r="A24" s="78" t="s">
        <v>183</v>
      </c>
      <c r="B24" s="79" t="s">
        <v>25</v>
      </c>
      <c r="C24" s="64"/>
      <c r="D24" s="76">
        <v>6931908290</v>
      </c>
      <c r="E24" s="76">
        <f>72041581900-2174100</f>
        <v>72039407800</v>
      </c>
      <c r="F24" s="77">
        <v>6943824900</v>
      </c>
      <c r="G24" s="69" t="s">
        <v>250</v>
      </c>
    </row>
    <row r="25" spans="1:10" x14ac:dyDescent="0.2">
      <c r="A25" s="78" t="s">
        <v>184</v>
      </c>
      <c r="B25" s="79" t="s">
        <v>24</v>
      </c>
      <c r="C25" s="64"/>
      <c r="D25" s="76">
        <v>2293661392</v>
      </c>
      <c r="E25" s="76">
        <f>94000000-1597400</f>
        <v>92402600</v>
      </c>
      <c r="F25" s="77">
        <v>-11916610</v>
      </c>
      <c r="G25" s="69" t="s">
        <v>251</v>
      </c>
    </row>
    <row r="26" spans="1:10" x14ac:dyDescent="0.2">
      <c r="A26" s="78" t="s">
        <v>185</v>
      </c>
      <c r="B26" s="79" t="s">
        <v>239</v>
      </c>
      <c r="C26" s="64"/>
      <c r="D26" s="76">
        <v>0</v>
      </c>
      <c r="E26" s="76"/>
      <c r="F26" s="77">
        <v>2245110200</v>
      </c>
    </row>
    <row r="27" spans="1:10" x14ac:dyDescent="0.2">
      <c r="A27" s="78" t="s">
        <v>186</v>
      </c>
      <c r="B27" s="79" t="s">
        <v>240</v>
      </c>
      <c r="C27" s="64"/>
      <c r="D27" s="76">
        <v>0</v>
      </c>
      <c r="E27" s="76"/>
      <c r="F27" s="80">
        <v>48551192</v>
      </c>
      <c r="G27" s="80"/>
    </row>
    <row r="28" spans="1:10" x14ac:dyDescent="0.2">
      <c r="A28" s="78" t="s">
        <v>259</v>
      </c>
      <c r="B28" s="79" t="s">
        <v>241</v>
      </c>
      <c r="C28" s="64"/>
      <c r="D28" s="76">
        <v>0</v>
      </c>
      <c r="E28" s="76"/>
      <c r="F28" s="80">
        <f>SUM(F26:F27)</f>
        <v>2293661392</v>
      </c>
      <c r="G28" s="80"/>
    </row>
    <row r="29" spans="1:10" ht="21" x14ac:dyDescent="0.2">
      <c r="A29" s="86" t="s">
        <v>242</v>
      </c>
      <c r="B29" s="87" t="s">
        <v>26</v>
      </c>
      <c r="C29" s="88"/>
      <c r="D29" s="89">
        <f>D24-D25+D26-D27-D28</f>
        <v>4638246898</v>
      </c>
      <c r="E29" s="89">
        <f>E24-E25+E26-E27-E28</f>
        <v>71947005200</v>
      </c>
      <c r="F29" s="80">
        <f>SUM(F24:F25)</f>
        <v>6931908290</v>
      </c>
      <c r="G29" s="80"/>
    </row>
    <row r="30" spans="1:10" x14ac:dyDescent="0.2">
      <c r="A30" s="63" t="s">
        <v>187</v>
      </c>
      <c r="B30" s="79" t="s">
        <v>88</v>
      </c>
      <c r="C30" s="64"/>
      <c r="D30" s="68">
        <f>+D22+D29</f>
        <v>14156601696</v>
      </c>
      <c r="E30" s="68">
        <f>+E22+E29</f>
        <v>17216751183</v>
      </c>
      <c r="F30" s="80"/>
      <c r="G30" s="62"/>
      <c r="H30" s="106"/>
      <c r="I30" s="92"/>
      <c r="J30" s="93"/>
    </row>
    <row r="31" spans="1:10" x14ac:dyDescent="0.2">
      <c r="A31" s="63" t="s">
        <v>188</v>
      </c>
      <c r="B31" s="79" t="s">
        <v>189</v>
      </c>
      <c r="C31" s="90"/>
      <c r="D31" s="91">
        <f>SUM(D33:D35)</f>
        <v>17216751183</v>
      </c>
      <c r="E31" s="91">
        <f>SUM(E33:E35)</f>
        <v>0</v>
      </c>
      <c r="F31" s="80"/>
      <c r="G31" s="62"/>
      <c r="H31" s="106"/>
    </row>
    <row r="32" spans="1:10" x14ac:dyDescent="0.2">
      <c r="A32" s="78" t="s">
        <v>190</v>
      </c>
      <c r="B32" s="79" t="s">
        <v>191</v>
      </c>
      <c r="C32" s="64"/>
      <c r="D32" s="75"/>
      <c r="E32" s="75"/>
      <c r="F32" s="107"/>
    </row>
    <row r="33" spans="1:11" x14ac:dyDescent="0.2">
      <c r="A33" s="78" t="s">
        <v>192</v>
      </c>
      <c r="B33" s="79" t="s">
        <v>193</v>
      </c>
      <c r="C33" s="90"/>
      <c r="D33" s="94">
        <f>BCTinhHinhTaiChinh_06105!F4</f>
        <v>17216751183</v>
      </c>
      <c r="E33" s="94">
        <v>0</v>
      </c>
      <c r="F33" s="80"/>
      <c r="K33" s="61"/>
    </row>
    <row r="34" spans="1:11" x14ac:dyDescent="0.2">
      <c r="A34" s="78" t="s">
        <v>194</v>
      </c>
      <c r="B34" s="79" t="s">
        <v>195</v>
      </c>
      <c r="C34" s="95"/>
      <c r="D34" s="96">
        <v>0</v>
      </c>
      <c r="E34" s="96">
        <v>0</v>
      </c>
      <c r="F34" s="80"/>
      <c r="G34" s="85"/>
      <c r="K34" s="61"/>
    </row>
    <row r="35" spans="1:11" x14ac:dyDescent="0.2">
      <c r="A35" s="78" t="s">
        <v>196</v>
      </c>
      <c r="B35" s="79" t="s">
        <v>197</v>
      </c>
      <c r="C35" s="95"/>
      <c r="D35" s="96">
        <v>0</v>
      </c>
      <c r="E35" s="96">
        <v>0</v>
      </c>
      <c r="F35" s="80"/>
      <c r="G35" s="85"/>
      <c r="J35" s="93"/>
      <c r="K35" s="61"/>
    </row>
    <row r="36" spans="1:11" x14ac:dyDescent="0.2">
      <c r="A36" s="63" t="s">
        <v>198</v>
      </c>
      <c r="B36" s="79" t="s">
        <v>199</v>
      </c>
      <c r="C36" s="97"/>
      <c r="D36" s="98">
        <f>SUM(D38:D40)</f>
        <v>31373352879</v>
      </c>
      <c r="E36" s="98">
        <f>SUM(E38:E40)</f>
        <v>17216751183</v>
      </c>
      <c r="J36" s="93"/>
      <c r="K36" s="61"/>
    </row>
    <row r="37" spans="1:11" x14ac:dyDescent="0.2">
      <c r="A37" s="78" t="s">
        <v>200</v>
      </c>
      <c r="B37" s="79" t="s">
        <v>201</v>
      </c>
      <c r="C37" s="64"/>
      <c r="D37" s="75"/>
      <c r="E37" s="75"/>
      <c r="F37" s="80"/>
      <c r="G37" s="80"/>
      <c r="I37" s="92"/>
      <c r="J37" s="93"/>
      <c r="K37" s="61"/>
    </row>
    <row r="38" spans="1:11" x14ac:dyDescent="0.2">
      <c r="A38" s="78" t="s">
        <v>192</v>
      </c>
      <c r="B38" s="79" t="s">
        <v>202</v>
      </c>
      <c r="C38" s="95"/>
      <c r="D38" s="108">
        <f>BCTinhHinhTaiChinh_06105!D4</f>
        <v>31373352879</v>
      </c>
      <c r="E38" s="96">
        <v>17216751183</v>
      </c>
      <c r="F38" s="80"/>
      <c r="G38" s="80"/>
      <c r="K38" s="61"/>
    </row>
    <row r="39" spans="1:11" x14ac:dyDescent="0.2">
      <c r="A39" s="78" t="s">
        <v>203</v>
      </c>
      <c r="B39" s="79" t="s">
        <v>204</v>
      </c>
      <c r="C39" s="95"/>
      <c r="D39" s="96">
        <v>0</v>
      </c>
      <c r="E39" s="96"/>
      <c r="F39" s="80"/>
      <c r="G39" s="80"/>
      <c r="K39" s="61"/>
    </row>
    <row r="40" spans="1:11" x14ac:dyDescent="0.2">
      <c r="A40" s="78" t="s">
        <v>196</v>
      </c>
      <c r="B40" s="79" t="s">
        <v>205</v>
      </c>
      <c r="C40" s="95"/>
      <c r="D40" s="96">
        <v>0</v>
      </c>
      <c r="E40" s="96"/>
      <c r="K40" s="61"/>
    </row>
    <row r="41" spans="1:11" ht="21" x14ac:dyDescent="0.2">
      <c r="A41" s="63" t="s">
        <v>206</v>
      </c>
      <c r="B41" s="79" t="s">
        <v>207</v>
      </c>
      <c r="C41" s="90"/>
      <c r="D41" s="91">
        <f>D36-D31</f>
        <v>14156601696</v>
      </c>
      <c r="E41" s="91">
        <f>E36-E31</f>
        <v>17216751183</v>
      </c>
      <c r="K41" s="61"/>
    </row>
    <row r="42" spans="1:11" x14ac:dyDescent="0.2">
      <c r="A42" s="63" t="s">
        <v>243</v>
      </c>
      <c r="B42" s="79" t="s">
        <v>244</v>
      </c>
      <c r="C42" s="64"/>
      <c r="D42" s="65"/>
      <c r="E42" s="65"/>
      <c r="K42" s="61"/>
    </row>
    <row r="43" spans="1:11" x14ac:dyDescent="0.2">
      <c r="A43" s="60"/>
      <c r="B43" s="60"/>
      <c r="C43" s="60"/>
      <c r="D43" s="60"/>
      <c r="E43" s="60"/>
      <c r="F43" s="101"/>
      <c r="K43" s="61"/>
    </row>
    <row r="44" spans="1:11" ht="14.25" customHeight="1" x14ac:dyDescent="0.2">
      <c r="D44" s="100">
        <f>D41-D30</f>
        <v>0</v>
      </c>
      <c r="E44" s="100">
        <f>E41-E30</f>
        <v>0</v>
      </c>
      <c r="K44" s="61"/>
    </row>
    <row r="45" spans="1:11" x14ac:dyDescent="0.2">
      <c r="A45" s="111" t="s">
        <v>264</v>
      </c>
    </row>
  </sheetData>
  <dataValidations count="2">
    <dataValidation type="decimal" allowBlank="1" showInputMessage="1" showErrorMessage="1" errorTitle="Sai kiểu dữ liệu!" error="Dữ liệu nhập vào phải là kiểu số!" sqref="D42:E42 D2:E30">
      <formula1>-9999999999999990000</formula1>
      <formula2>99999999999999900000</formula2>
    </dataValidation>
    <dataValidation allowBlank="1" showInputMessage="1" showErrorMessage="1" promptTitle="Lưu ý nhập liệu!" prompt="Nhập năm báo cáo!" sqref="D1:E1"/>
  </dataValidation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cb9479bbafc484489d11f5ae60fed64.psdsxs" Id="Ref816e929a52418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ayOzrppQUvXNm8Ztxo0Dcdvfcd0=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IMfPaOvlisg4tCq7NsUP1vybP1M=</DigestValue>
    </Reference>
  </SignedInfo>
  <SignatureValue>lFPDWG+9yP0SV6BeGcCzDD5HVy/HBLo8nRO/fV1mRtXRvV7/4lgEyTEAH9C3dlWl5KAgeWB7ZAAS
XU6V9Mf33q3VNpwyX2xrcie0NFX2tKlh+QOWA2PGRVw9yIvvcEAixGg+7dTu4SZ4tTglc0p04iF1
j2uHhDnLruVp+5rqYFI=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O8TQnjXPgJW9kXCc/ZAug/KyGgs=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styles.xml?ContentType=application/vnd.openxmlformats-officedocument.spreadsheetml.styles+xml">
        <DigestMethod Algorithm="http://www.w3.org/2000/09/xmldsig#sha1"/>
        <DigestValue>hmRqqN/WARN61KR5oVgM+yrInmE=</DigestValue>
      </Reference>
      <Reference URI="/xl/sharedStrings.xml?ContentType=application/vnd.openxmlformats-officedocument.spreadsheetml.sharedStrings+xml">
        <DigestMethod Algorithm="http://www.w3.org/2000/09/xmldsig#sha1"/>
        <DigestValue>eUmZ17Qngq3WRGgJ4z4SNUeAheY=</DigestValue>
      </Reference>
      <Reference URI="/xl/calcChain.xml?ContentType=application/vnd.openxmlformats-officedocument.spreadsheetml.calcChain+xml">
        <DigestMethod Algorithm="http://www.w3.org/2000/09/xmldsig#sha1"/>
        <DigestValue>fMHm2u6dNoYsyF1GoU1J4cwuJjE=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6ayGKGhDDf1w3tkIRkd2+o4RACg=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d7BZ6sq2qiY6aUMGsr2oltfL3dI=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A70R+YgluY1dXXEmByIYBom4hyI=</DigestValue>
      </Reference>
      <Reference URI="/xl/worksheets/sheet1.xml?ContentType=application/vnd.openxmlformats-officedocument.spreadsheetml.worksheet+xml">
        <DigestMethod Algorithm="http://www.w3.org/2000/09/xmldsig#sha1"/>
        <DigestValue>mwqVpmnCGWYe0LQmkiM6+m++HPU=</DigestValue>
      </Reference>
      <Reference URI="/xl/worksheets/sheet3.xml?ContentType=application/vnd.openxmlformats-officedocument.spreadsheetml.worksheet+xml">
        <DigestMethod Algorithm="http://www.w3.org/2000/09/xmldsig#sha1"/>
        <DigestValue>rxeGXu33UYQCU9lyvwnrRX50tgA=</DigestValue>
      </Reference>
      <Reference URI="/xl/workbook.xml?ContentType=application/vnd.openxmlformats-officedocument.spreadsheetml.sheet.main+xml">
        <DigestMethod Algorithm="http://www.w3.org/2000/09/xmldsig#sha1"/>
        <DigestValue>B67pxH7AA20C560USpFMQC8bmaI=</DigestValue>
      </Reference>
      <Reference URI="/xl/worksheets/sheet2.xml?ContentType=application/vnd.openxmlformats-officedocument.spreadsheetml.worksheet+xml">
        <DigestMethod Algorithm="http://www.w3.org/2000/09/xmldsig#sha1"/>
        <DigestValue>ACW+galRisaZFBvW9vpyDQhbqDw=</DigestValue>
      </Reference>
      <Reference URI="/xl/worksheets/sheet4.xml?ContentType=application/vnd.openxmlformats-officedocument.spreadsheetml.worksheet+xml">
        <DigestMethod Algorithm="http://www.w3.org/2000/09/xmldsig#sha1"/>
        <DigestValue>ITGkl3hDbWnisQI56/V/ZIYjniI=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2016-01-14T10:05:44Z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2016-01-14T10:05:44Z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Tong quat</vt:lpstr>
      <vt:lpstr>BCThuNhap_06203</vt:lpstr>
      <vt:lpstr>BCTinhHinhTaiChinh_06105</vt:lpstr>
      <vt:lpstr>BCLCGT_06262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Binh T H NGUYEN</cp:lastModifiedBy>
  <cp:lastPrinted>2015-08-06T09:27:51Z</cp:lastPrinted>
  <dcterms:created xsi:type="dcterms:W3CDTF">2013-10-21T08:38:47Z</dcterms:created>
  <dcterms:modified xsi:type="dcterms:W3CDTF">2016-01-14T09:39:36Z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