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7a3385d26545471c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225" windowWidth="15600" windowHeight="9735" firstSheet="2" activeTab="5"/>
  </bookViews>
  <sheets>
    <sheet name="Tong quat" sheetId="5" r:id="rId1"/>
    <sheet name="BCThuNhap_06203" sheetId="3" r:id="rId2"/>
    <sheet name="BCTinhHinhTaiChinh_06105" sheetId="2" r:id="rId3"/>
    <sheet name="BCLCTT_06106" sheetId="4" r:id="rId4"/>
    <sheet name="GTTSRong_06107" sheetId="7" r:id="rId5"/>
    <sheet name="BCDMDT_06108" sheetId="6" r:id="rId6"/>
  </sheets>
  <externalReferences>
    <externalReference r:id="rId7"/>
  </externalReferences>
  <calcPr calcId="144525" calcOnSave="0"/>
</workbook>
</file>

<file path=xl/calcChain.xml><?xml version="1.0" encoding="utf-8"?>
<calcChain xmlns="http://schemas.openxmlformats.org/spreadsheetml/2006/main">
  <c r="F39" i="6" l="1"/>
  <c r="E37" i="2" l="1"/>
  <c r="F56" i="6"/>
  <c r="F42" i="6"/>
  <c r="E30" i="2" l="1"/>
  <c r="E3" i="2"/>
  <c r="E18" i="2" s="1"/>
  <c r="E31" i="2" l="1"/>
  <c r="E30" i="3"/>
  <c r="E35" i="3"/>
  <c r="E18" i="3"/>
  <c r="E34" i="3" s="1"/>
  <c r="E12" i="3"/>
  <c r="E3" i="3"/>
  <c r="E29" i="3" l="1"/>
  <c r="E33" i="3" s="1"/>
  <c r="E37" i="3" s="1"/>
  <c r="F61" i="6" l="1"/>
  <c r="D35" i="3"/>
  <c r="F62" i="6" l="1"/>
  <c r="G8" i="6" l="1"/>
  <c r="G12" i="6"/>
  <c r="G16" i="6"/>
  <c r="G20" i="6"/>
  <c r="G24" i="6"/>
  <c r="G28" i="6"/>
  <c r="G32" i="6"/>
  <c r="G36" i="6"/>
  <c r="G7" i="6"/>
  <c r="G11" i="6"/>
  <c r="G15" i="6"/>
  <c r="G19" i="6"/>
  <c r="G23" i="6"/>
  <c r="G27" i="6"/>
  <c r="G31" i="6"/>
  <c r="G35" i="6"/>
  <c r="G5" i="6"/>
  <c r="G9" i="6"/>
  <c r="G13" i="6"/>
  <c r="G17" i="6"/>
  <c r="G21" i="6"/>
  <c r="G25" i="6"/>
  <c r="G29" i="6"/>
  <c r="G33" i="6"/>
  <c r="G37" i="6"/>
  <c r="G6" i="6"/>
  <c r="G10" i="6"/>
  <c r="G14" i="6"/>
  <c r="G18" i="6"/>
  <c r="G22" i="6"/>
  <c r="G26" i="6"/>
  <c r="G30" i="6"/>
  <c r="G34" i="6"/>
  <c r="G39" i="6"/>
  <c r="G53" i="6"/>
  <c r="G52" i="6"/>
  <c r="G55" i="6"/>
  <c r="G51" i="6"/>
  <c r="G54" i="6"/>
  <c r="G44" i="6"/>
  <c r="G4" i="6"/>
  <c r="G42" i="6"/>
  <c r="G50" i="6"/>
  <c r="G49" i="6"/>
  <c r="G56" i="6"/>
  <c r="G61" i="6"/>
  <c r="G62" i="6"/>
  <c r="G58" i="6"/>
  <c r="G47" i="6"/>
  <c r="D30" i="3"/>
  <c r="D18" i="3"/>
  <c r="D12" i="3"/>
  <c r="D45" i="2"/>
  <c r="D29" i="2"/>
  <c r="D16" i="2"/>
  <c r="D18" i="2" l="1"/>
  <c r="D3" i="3"/>
  <c r="D34" i="3"/>
  <c r="D30" i="2"/>
  <c r="D31" i="2" l="1"/>
  <c r="D37" i="2" s="1"/>
  <c r="D29" i="3"/>
  <c r="D33" i="3" l="1"/>
  <c r="D37" i="3" l="1"/>
</calcChain>
</file>

<file path=xl/sharedStrings.xml><?xml version="1.0" encoding="utf-8"?>
<sst xmlns="http://schemas.openxmlformats.org/spreadsheetml/2006/main" count="399" uniqueCount="356">
  <si>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</si>
  <si>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</si>
  <si>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</si>
  <si>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</si>
  <si>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</si>
  <si>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</si>
  <si>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</si>
  <si>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</si>
  <si>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</si>
  <si>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</si>
  <si>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</si>
  <si>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</si>
  <si>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</si>
  <si>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</si>
  <si>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</si>
  <si>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</si>
  <si>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</si>
  <si>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</si>
  <si>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</si>
  <si>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</si>
  <si>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</si>
  <si>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</si>
  <si>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</si>
  <si>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</si>
  <si>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60</t>
  </si>
  <si>
    <t>50</t>
  </si>
  <si>
    <t>32</t>
  </si>
  <si>
    <t>31</t>
  </si>
  <si>
    <t>30</t>
  </si>
  <si>
    <t>14</t>
  </si>
  <si>
    <t>13</t>
  </si>
  <si>
    <t>12</t>
  </si>
  <si>
    <t>11</t>
  </si>
  <si>
    <t>10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</si>
  <si>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</si>
  <si>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</si>
  <si>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</si>
  <si>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</si>
  <si>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</si>
  <si>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</si>
  <si>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</si>
  <si>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</si>
  <si>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</si>
  <si>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</si>
  <si>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</si>
  <si>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</si>
  <si>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</si>
  <si>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</si>
  <si>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</si>
  <si>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</si>
  <si>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</si>
  <si>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</si>
  <si>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</si>
  <si>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</si>
  <si>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</si>
  <si>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</si>
  <si>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</si>
  <si>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</si>
  <si>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</si>
  <si>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</si>
  <si>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</si>
  <si>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</si>
  <si>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</si>
  <si>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</si>
  <si>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</si>
  <si>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</si>
  <si>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</si>
  <si>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</si>
  <si>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</si>
  <si>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</si>
  <si>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</si>
  <si>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</si>
  <si>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</si>
  <si>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</si>
  <si>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</si>
  <si>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</si>
  <si>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</si>
  <si>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</si>
  <si>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</si>
  <si>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</si>
  <si>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</si>
  <si>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</si>
  <si>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</si>
  <si>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</si>
  <si>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</si>
  <si>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</si>
  <si>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</si>
  <si>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</si>
  <si>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</si>
  <si>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</si>
  <si>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</si>
  <si>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</si>
  <si>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</si>
  <si>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</si>
  <si>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</si>
  <si>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</si>
  <si>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</si>
  <si>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</si>
  <si>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</si>
  <si>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</si>
  <si>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</si>
  <si>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</si>
  <si>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</si>
  <si>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</si>
  <si>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</si>
  <si>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</si>
  <si>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</si>
  <si>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</si>
  <si>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</si>
  <si>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</si>
  <si>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</si>
  <si>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</si>
  <si>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</si>
  <si>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</si>
  <si>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</si>
  <si>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</si>
  <si>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</si>
  <si>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</si>
  <si>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</si>
  <si>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</si>
  <si>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</si>
  <si>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</si>
  <si>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</si>
  <si>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</si>
  <si>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</si>
  <si>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</si>
  <si>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</si>
  <si>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</si>
  <si>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</si>
  <si>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</si>
  <si>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</si>
  <si>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</si>
  <si>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</si>
  <si>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</si>
  <si>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</si>
  <si>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</si>
  <si>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</si>
  <si>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</si>
  <si>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</si>
  <si>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</si>
  <si>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</si>
  <si>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</si>
  <si>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</si>
  <si>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</si>
  <si>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</si>
  <si>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</si>
  <si>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</si>
  <si>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</si>
  <si>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</si>
  <si>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</si>
  <si>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</si>
  <si>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</si>
  <si>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</si>
  <si>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</si>
  <si>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</si>
  <si>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</si>
  <si>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</si>
  <si>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</si>
  <si>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</si>
  <si>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</si>
  <si>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2. Tiền đã thu từ bán các khoản đầu tư</t>
  </si>
  <si>
    <t xml:space="preserve">3. Cổ tức đã nhận </t>
  </si>
  <si>
    <t>4. Tiền lãi đã thu</t>
  </si>
  <si>
    <t>5. Tiền chi trả lãi vay cho hoạt động của Quỹ mở</t>
  </si>
  <si>
    <t>6. Tiền chi trả phí cho hoạt động Quỹ mở</t>
  </si>
  <si>
    <t>7. Tiền chi nộp thuế liên quan đến hoạt động Quỹ mở</t>
  </si>
  <si>
    <t>8. Tiền chi thanh toán các chi phí cho hoạt động mua, bán các khoản đầu tư (phí môi giới, phí chuyển tiền)</t>
  </si>
  <si>
    <t xml:space="preserve">9. Tiền thu khác từ hoạt động đầu tư </t>
  </si>
  <si>
    <t xml:space="preserve">10. Tiền chi khác cho hoạt động đầu tư </t>
  </si>
  <si>
    <t>Lưu chuyển tiền thuần từ hoạt động đầu tư</t>
  </si>
  <si>
    <t>II. Lưu chuyển tiền từ hoạt động tài chính</t>
  </si>
  <si>
    <t>1. Tiền thu từ phát hành Chứng chỉ quỹ  mở</t>
  </si>
  <si>
    <t>21</t>
  </si>
  <si>
    <t>2. Tiền chi mua lại Chứng chỉ quỹ  mở</t>
  </si>
  <si>
    <t>22</t>
  </si>
  <si>
    <t>3. Tiền vay gốc</t>
  </si>
  <si>
    <t>4. Tiền chi trả nợ gốc vay</t>
  </si>
  <si>
    <t>5. Thu nhập trả cho Nhà đầu tư</t>
  </si>
  <si>
    <t>25</t>
  </si>
  <si>
    <t>Lưu chuyển tiền thuần từ hoạt động tài chính</t>
  </si>
  <si>
    <t>III. Tăng/giảm tiền thuần trong kỳ</t>
  </si>
  <si>
    <t>IV. Tiền và các khoản tương đương tiền đầu kỳ</t>
  </si>
  <si>
    <t>Tiền gửi ngân hàng đầu kỳ:</t>
  </si>
  <si>
    <t>51</t>
  </si>
  <si>
    <t>- Tiền gửi ngân hàng cho hoạt động Quỹ mở</t>
  </si>
  <si>
    <t>52</t>
  </si>
  <si>
    <t xml:space="preserve">- Tiền gửi của Nhà đầu tư về mua Chứng chỉ quỹ 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</si>
  <si>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</si>
  <si>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</si>
  <si>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</si>
  <si>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</si>
  <si>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</si>
  <si>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</si>
  <si>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</si>
  <si>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</si>
  <si>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</si>
  <si>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</si>
  <si>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</si>
  <si>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</si>
  <si>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Thuyết mình</t>
  </si>
  <si>
    <t>Kỳ này</t>
  </si>
  <si>
    <t>Thông tư 198/2012/TT-BTC</t>
  </si>
  <si>
    <t>STT</t>
  </si>
  <si>
    <t>Nội dung</t>
  </si>
  <si>
    <t>Tên sheet</t>
  </si>
  <si>
    <t>BCTinhHinhTaiChinh_06105</t>
  </si>
  <si>
    <t>Báo cáo lưu chuyển tiền tệ</t>
  </si>
  <si>
    <t>BCLCTT_06106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</si>
  <si>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</si>
  <si>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</si>
  <si>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</si>
  <si>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</si>
  <si>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</si>
  <si>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</si>
  <si>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</si>
  <si>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</si>
  <si>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Kế toán trưởng</t>
  </si>
  <si>
    <t>Tổng (Giám) đốc</t>
  </si>
  <si>
    <t>(Ký, họ tên, đóng dấu)</t>
  </si>
  <si>
    <t>(Ký, họ tên)</t>
  </si>
  <si>
    <t>Báo cáo thu nhập giữa niên độ</t>
  </si>
  <si>
    <t>Báo cáo tình hình tài chính giữa niên độ</t>
  </si>
  <si>
    <t>BCThuNhap_06203</t>
  </si>
  <si>
    <t>2015</t>
  </si>
  <si>
    <t>30/06/2015</t>
  </si>
  <si>
    <t>LNCPP Dec15</t>
  </si>
  <si>
    <t>Loại</t>
  </si>
  <si>
    <t>Mã chỉ tiêu</t>
  </si>
  <si>
    <t>Số Lượng</t>
  </si>
  <si>
    <t>Giá thị trường
hoặc giá trị hợp lý tại ngày báo cáo</t>
  </si>
  <si>
    <t>Tổng giá trị (Đồng)</t>
  </si>
  <si>
    <t>Tỷ lệ % Tổng giá trị tài sản của Quỹ</t>
  </si>
  <si>
    <t>B</t>
  </si>
  <si>
    <t>1</t>
  </si>
  <si>
    <t>2</t>
  </si>
  <si>
    <t>3</t>
  </si>
  <si>
    <t>4</t>
  </si>
  <si>
    <t>Cổ phiếu niêm yết</t>
  </si>
  <si>
    <t>4030</t>
  </si>
  <si>
    <t>Tổng</t>
  </si>
  <si>
    <t>4031</t>
  </si>
  <si>
    <t>Cổ phiếu không niêm yết</t>
  </si>
  <si>
    <t>4032</t>
  </si>
  <si>
    <t>4033</t>
  </si>
  <si>
    <t>Tổng các loại cổ phiếu</t>
  </si>
  <si>
    <t>4034</t>
  </si>
  <si>
    <t>III</t>
  </si>
  <si>
    <t>Trái phiếu</t>
  </si>
  <si>
    <t>4035</t>
  </si>
  <si>
    <t>4036</t>
  </si>
  <si>
    <t>IV</t>
  </si>
  <si>
    <t>Các loại chứng khoán khác</t>
  </si>
  <si>
    <t>4037</t>
  </si>
  <si>
    <t>4038</t>
  </si>
  <si>
    <t>Tổng các loại chứng khoán</t>
  </si>
  <si>
    <t>4039</t>
  </si>
  <si>
    <t>V</t>
  </si>
  <si>
    <t>Các tài sản khác</t>
  </si>
  <si>
    <t>4040</t>
  </si>
  <si>
    <t>Tiền</t>
  </si>
  <si>
    <t>4042</t>
  </si>
  <si>
    <t>Tiền gửi ngân hàng</t>
  </si>
  <si>
    <t>4043</t>
  </si>
  <si>
    <t>Chứng chỉ tiền gửi</t>
  </si>
  <si>
    <t>4044</t>
  </si>
  <si>
    <t>Công cụ chuyển nhượng</t>
  </si>
  <si>
    <t>4045</t>
  </si>
  <si>
    <t>4046</t>
  </si>
  <si>
    <t>VII</t>
  </si>
  <si>
    <t>Tổng giá trị danh mục</t>
  </si>
  <si>
    <t>4047</t>
  </si>
  <si>
    <t>I. Giá trị tài sản ròng của Quỹ mở (NAV) đầu kỳ</t>
  </si>
  <si>
    <t>4060</t>
  </si>
  <si>
    <t>II. Thay đổi NAV so với kỳ trước (= II.1 + II.2), trong đó</t>
  </si>
  <si>
    <t>4061</t>
  </si>
  <si>
    <t>II.1</t>
  </si>
  <si>
    <t>II.1 Thay đổi NAV do biến động thị trường và hoạt động giao dịch của Quỹ mở trong kỳ</t>
  </si>
  <si>
    <t>4062</t>
  </si>
  <si>
    <t>II.2</t>
  </si>
  <si>
    <t>II.2 Thay đổi NAV do phân chia Lợi nhuận/Tài sản của Quỹ mở cho Nhà đầu tư trong kỳ</t>
  </si>
  <si>
    <t>4063</t>
  </si>
  <si>
    <t>III. Thay đổi NAV do mua lại, phát hành thêm Chứng chỉ quỹ (= III.1 – III.2)</t>
  </si>
  <si>
    <t>4064</t>
  </si>
  <si>
    <t>III.1</t>
  </si>
  <si>
    <t>III.1 Khoản thu từ việc phát hành bổ sung Chứng chỉ quỹ</t>
  </si>
  <si>
    <t>4065</t>
  </si>
  <si>
    <t>III.2</t>
  </si>
  <si>
    <t>III.2 Khoản thanh toán từ việc mua lại Chứng chỉ quỹ</t>
  </si>
  <si>
    <t>4066</t>
  </si>
  <si>
    <t>IV. Giá trị tài sản ròng của Quỹ mở cuối kỳ ( = I + II + III)</t>
  </si>
  <si>
    <t>4067</t>
  </si>
  <si>
    <t>Báo cáo thay đổi giá trị tài sản ròng, giao dịch chứng chỉ quỹ giữa niên độ</t>
  </si>
  <si>
    <t>GTTSRong_06107</t>
  </si>
  <si>
    <t>Báo cáo danh mục đầu tư</t>
  </si>
  <si>
    <t>BCDMDT_06108</t>
  </si>
  <si>
    <t>(bán niên)</t>
  </si>
  <si>
    <t>VNM</t>
  </si>
  <si>
    <t>Cổ tức được nhận</t>
  </si>
  <si>
    <t>Tiền bán chứng khoán chờ thu</t>
  </si>
  <si>
    <t>Bán niên 2015</t>
  </si>
  <si>
    <t>Tp. Hồ Chí Minh, ngày 25 tháng 07 năm 2015</t>
  </si>
  <si>
    <t xml:space="preserve">Kỳ trước </t>
  </si>
  <si>
    <t>30/06/2014</t>
  </si>
  <si>
    <t xml:space="preserve">Bán niên 2014 </t>
  </si>
  <si>
    <t>2014</t>
  </si>
  <si>
    <t>Bán niên 2014</t>
  </si>
  <si>
    <t>Lãi trái phiếu được nhận</t>
  </si>
  <si>
    <t>Lãi tiền gửi được nhận</t>
  </si>
  <si>
    <t>Lãi chứng chỉ tiền gửi được nhận</t>
  </si>
  <si>
    <t>Tiền gửi có kỳ hạn trên 3 tháng</t>
  </si>
  <si>
    <t>Chứng chỉ tiền gửi có kỳ hạn trên 3 tháng</t>
  </si>
  <si>
    <t>Tên Công ty quản lý quỹ: Công ty TNHH Quản lý Quỹ Bảo Việt</t>
  </si>
  <si>
    <t>Tên Quỹ: Quỹ đầu tư cổ phiếu năng động Bảo Việt</t>
  </si>
  <si>
    <t>IJC</t>
  </si>
  <si>
    <t>BMP</t>
  </si>
  <si>
    <t>FPT</t>
  </si>
  <si>
    <t>DRC</t>
  </si>
  <si>
    <t>FLC</t>
  </si>
  <si>
    <t>GMD</t>
  </si>
  <si>
    <t>HAG</t>
  </si>
  <si>
    <t>CII</t>
  </si>
  <si>
    <t>HCM</t>
  </si>
  <si>
    <t>HPG</t>
  </si>
  <si>
    <t>HSG</t>
  </si>
  <si>
    <t>HLD</t>
  </si>
  <si>
    <t>HVG</t>
  </si>
  <si>
    <t>VCB</t>
  </si>
  <si>
    <t>KDH</t>
  </si>
  <si>
    <t>KBC</t>
  </si>
  <si>
    <t>KDC</t>
  </si>
  <si>
    <t>LAS</t>
  </si>
  <si>
    <t>MSN</t>
  </si>
  <si>
    <t>MBB</t>
  </si>
  <si>
    <t>OGC</t>
  </si>
  <si>
    <t>PVD</t>
  </si>
  <si>
    <t>DPM</t>
  </si>
  <si>
    <t>PGD</t>
  </si>
  <si>
    <t>PVT</t>
  </si>
  <si>
    <t>PPC</t>
  </si>
  <si>
    <t>REE</t>
  </si>
  <si>
    <t>SSI</t>
  </si>
  <si>
    <t>STB</t>
  </si>
  <si>
    <t>ITA</t>
  </si>
  <si>
    <t>CSM</t>
  </si>
  <si>
    <t>VIC</t>
  </si>
  <si>
    <t>VSH</t>
  </si>
  <si>
    <t>Kỳ trước (*)</t>
  </si>
  <si>
    <t>I. THU NHẬP, DOANH THU HOẠT ĐỘNG ĐẦU TƯ</t>
  </si>
  <si>
    <t>I. TÀI SẢN</t>
  </si>
  <si>
    <t>1.Tiền gửi ngân hàng và tương đương tiền</t>
  </si>
  <si>
    <t>I. Lưu chuyển tiền từ hoạt động đầu tư</t>
  </si>
  <si>
    <t xml:space="preserve">1. Tiền đã chi mua các khoản đầu tư </t>
  </si>
  <si>
    <t>A</t>
  </si>
  <si>
    <t>4030.10</t>
  </si>
  <si>
    <t>4030.20</t>
  </si>
  <si>
    <t>4030.30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</si>
</sst>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/>
      <sz val="11"/>
      <name val="Calibri"/>
      <family val="2"/>
      <scheme val="minor"/>
    </font>
    <font>
      <u/>
      <sz val="11"/>
      <name val="Times New Roman"/>
      <family val="1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quotePrefix="1" applyFont="0" applyFill="0" applyBorder="0" applyAlignment="0">
      <protection locked="0"/>
    </xf>
    <xf numFmtId="165" fontId="1" fillId="0" borderId="0" quotePrefix="1" applyFont="0" applyFill="0" applyBorder="0" applyAlignment="0">
      <protection locked="0"/>
    </xf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9" fontId="1" fillId="0" borderId="0" quotePrefix="1" applyFont="0" applyFill="0" applyBorder="0" applyAlignment="0">
      <protection locked="0"/>
    </xf>
  </cellStyleXfs>
  <cellXfs count="111">
    <xf numFmtId="0" fontId="0" fillId="0" borderId="0" xfId="0"/>
    <xf numFmtId="0" fontId="4" fillId="2" borderId="0" xfId="0" applyFont="1" applyFill="1" applyAlignment="1">
      <alignment horizontal="right" vertical="center"/>
    </xf>
    <xf numFmtId="166" fontId="2" fillId="0" borderId="1" xfId="2" applyNumberFormat="1" applyFont="1" applyBorder="1" applyProtection="1"/>
    <xf numFmtId="166" fontId="2" fillId="3" borderId="1" xfId="2" applyNumberFormat="1" applyFont="1" applyFill="1" applyBorder="1" applyProtection="1"/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166" fontId="7" fillId="0" borderId="0" xfId="0" applyNumberFormat="1" applyFont="1"/>
    <xf numFmtId="0" fontId="8" fillId="3" borderId="0" xfId="0" applyFont="1" applyFill="1" applyAlignment="1">
      <alignment wrapText="1" readingOrder="1"/>
    </xf>
    <xf numFmtId="0" fontId="8" fillId="3" borderId="0" xfId="0" applyFont="1" applyFill="1" applyAlignment="1">
      <alignment vertical="top" readingOrder="1"/>
    </xf>
    <xf numFmtId="0" fontId="9" fillId="0" borderId="0" xfId="0" applyFont="1"/>
    <xf numFmtId="166" fontId="9" fillId="0" borderId="0" xfId="1" applyNumberFormat="1" applyFont="1">
      <protection locked="0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3" borderId="1" xfId="0" applyFont="1" applyFill="1" applyBorder="1" applyAlignment="1" applyProtection="1">
      <alignment horizontal="left"/>
      <protection locked="0"/>
    </xf>
    <xf numFmtId="0" fontId="12" fillId="2" borderId="0" xfId="0" applyFont="1" applyFill="1"/>
    <xf numFmtId="0" fontId="13" fillId="2" borderId="1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49" fontId="16" fillId="2" borderId="1" xfId="5" applyNumberFormat="1" applyFont="1" applyFill="1" applyBorder="1" applyAlignment="1" applyProtection="1">
      <alignment horizontal="center" vertical="center" wrapText="1"/>
    </xf>
    <xf numFmtId="0" fontId="16" fillId="0" borderId="1" xfId="3" applyNumberFormat="1" applyFont="1" applyFill="1" applyBorder="1" applyAlignment="1" applyProtection="1">
      <alignment horizontal="left" vertical="top" wrapText="1"/>
    </xf>
    <xf numFmtId="0" fontId="2" fillId="0" borderId="1" xfId="3" applyNumberFormat="1" applyFont="1" applyFill="1" applyBorder="1" applyAlignment="1" applyProtection="1">
      <alignment horizontal="left" vertical="top" wrapText="1"/>
    </xf>
    <xf numFmtId="0" fontId="1" fillId="0" borderId="0" xfId="5" applyFont="1"/>
    <xf numFmtId="49" fontId="16" fillId="2" borderId="1" xfId="0" applyNumberFormat="1" applyFont="1" applyFill="1" applyBorder="1" applyAlignment="1" applyProtection="1">
      <alignment horizontal="center" vertical="center" wrapText="1"/>
    </xf>
    <xf numFmtId="166" fontId="16" fillId="0" borderId="1" xfId="3" applyNumberFormat="1" applyFont="1" applyFill="1" applyBorder="1" applyAlignment="1" applyProtection="1">
      <alignment horizontal="left" vertical="top" wrapText="1"/>
    </xf>
    <xf numFmtId="0" fontId="16" fillId="3" borderId="1" xfId="3" applyNumberFormat="1" applyFont="1" applyFill="1" applyBorder="1" applyAlignment="1" applyProtection="1">
      <alignment horizontal="left" vertical="top" wrapText="1"/>
    </xf>
    <xf numFmtId="0" fontId="2" fillId="3" borderId="1" xfId="3" applyNumberFormat="1" applyFont="1" applyFill="1" applyBorder="1" applyAlignment="1" applyProtection="1">
      <alignment horizontal="left" vertical="top" wrapText="1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166" fontId="16" fillId="3" borderId="1" xfId="2" applyNumberFormat="1" applyFont="1" applyFill="1" applyBorder="1" applyAlignment="1">
      <alignment horizontal="center" vertical="center" wrapText="1"/>
      <protection locked="0"/>
    </xf>
    <xf numFmtId="166" fontId="16" fillId="3" borderId="1" xfId="3" applyNumberFormat="1" applyFont="1" applyFill="1" applyBorder="1" applyAlignment="1" applyProtection="1">
      <alignment horizontal="left" vertical="top" wrapText="1"/>
    </xf>
    <xf numFmtId="166" fontId="2" fillId="3" borderId="1" xfId="2" applyNumberFormat="1" applyFont="1" applyFill="1" applyBorder="1" applyAlignment="1">
      <alignment horizontal="left" vertical="top" wrapText="1"/>
      <protection locked="0"/>
    </xf>
    <xf numFmtId="166" fontId="2" fillId="3" borderId="1" xfId="0" applyNumberFormat="1" applyFont="1" applyFill="1" applyBorder="1"/>
    <xf numFmtId="166" fontId="16" fillId="3" borderId="1" xfId="2" applyNumberFormat="1" applyFont="1" applyFill="1" applyBorder="1" applyAlignment="1">
      <alignment horizontal="left" vertical="top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5" applyFont="1"/>
    <xf numFmtId="166" fontId="16" fillId="0" borderId="1" xfId="1" applyNumberFormat="1" applyFont="1" applyFill="1" applyBorder="1" applyAlignment="1">
      <alignment horizontal="left" vertical="top" wrapText="1"/>
      <protection locked="0"/>
    </xf>
    <xf numFmtId="10" fontId="16" fillId="0" borderId="1" xfId="1" applyNumberFormat="1" applyFont="1" applyFill="1" applyBorder="1" applyAlignment="1">
      <alignment horizontal="center" vertical="top" wrapText="1"/>
      <protection locked="0"/>
    </xf>
    <xf numFmtId="166" fontId="2" fillId="0" borderId="1" xfId="1" applyNumberFormat="1" applyFont="1" applyFill="1" applyBorder="1" applyAlignment="1">
      <alignment horizontal="left" vertical="top" wrapText="1"/>
      <protection locked="0"/>
    </xf>
    <xf numFmtId="10" fontId="2" fillId="0" borderId="1" xfId="6" applyNumberFormat="1" applyFont="1" applyFill="1" applyBorder="1" applyAlignment="1">
      <alignment horizontal="right" vertical="top" wrapText="1"/>
      <protection locked="0"/>
    </xf>
    <xf numFmtId="166" fontId="2" fillId="0" borderId="0" xfId="5" applyNumberFormat="1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165" fontId="2" fillId="0" borderId="1" xfId="1" applyFont="1" applyFill="1" applyBorder="1" applyAlignment="1">
      <alignment horizontal="right" vertical="top" wrapText="1"/>
      <protection locked="0"/>
    </xf>
    <xf numFmtId="166" fontId="2" fillId="0" borderId="0" xfId="1" applyNumberFormat="1" applyFont="1">
      <protection locked="0"/>
    </xf>
    <xf numFmtId="10" fontId="2" fillId="0" borderId="0" xfId="6" applyNumberFormat="1" applyFont="1" applyAlignment="1">
      <alignment horizontal="center"/>
      <protection locked="0"/>
    </xf>
    <xf numFmtId="166" fontId="2" fillId="3" borderId="1" xfId="1" applyNumberFormat="1" applyFont="1" applyFill="1" applyBorder="1" applyAlignment="1">
      <alignment horizontal="left" vertical="top" wrapText="1"/>
      <protection locked="0"/>
    </xf>
    <xf numFmtId="166" fontId="2" fillId="0" borderId="1" xfId="1" applyNumberFormat="1" applyFont="1" applyBorder="1">
      <protection locked="0"/>
    </xf>
    <xf numFmtId="166" fontId="2" fillId="3" borderId="1" xfId="1" applyNumberFormat="1" applyFont="1" applyFill="1" applyBorder="1">
      <protection locked="0"/>
    </xf>
    <xf numFmtId="166" fontId="1" fillId="0" borderId="0" xfId="1" applyNumberFormat="1" applyFont="1">
      <protection locked="0"/>
    </xf>
    <xf numFmtId="166" fontId="1" fillId="3" borderId="0" xfId="1" applyNumberFormat="1" applyFont="1" applyFill="1">
      <protection locked="0"/>
    </xf>
    <xf numFmtId="0" fontId="1" fillId="0" borderId="0" xfId="0" applyFont="1"/>
    <xf numFmtId="166" fontId="2" fillId="0" borderId="1" xfId="2" applyNumberFormat="1" applyFont="1" applyBorder="1">
      <protection locked="0"/>
    </xf>
    <xf numFmtId="166" fontId="1" fillId="0" borderId="0" xfId="0" applyNumberFormat="1" applyFont="1"/>
    <xf numFmtId="166" fontId="16" fillId="0" borderId="1" xfId="2" applyNumberFormat="1" applyFont="1" applyBorder="1">
      <protection locked="0"/>
    </xf>
    <xf numFmtId="0" fontId="1" fillId="3" borderId="0" xfId="0" applyFont="1" applyFill="1"/>
    <xf numFmtId="10" fontId="1" fillId="0" borderId="0" xfId="6" applyNumberFormat="1" applyFont="1">
      <protection locked="0"/>
    </xf>
    <xf numFmtId="4" fontId="1" fillId="0" borderId="0" xfId="0" applyNumberFormat="1" applyFont="1"/>
    <xf numFmtId="166" fontId="2" fillId="0" borderId="1" xfId="2" applyNumberFormat="1" applyFont="1" applyFill="1" applyBorder="1" applyAlignment="1">
      <alignment horizontal="left" vertical="center" wrapText="1"/>
      <protection locked="0"/>
    </xf>
    <xf numFmtId="166" fontId="2" fillId="3" borderId="1" xfId="2" applyNumberFormat="1" applyFont="1" applyFill="1" applyBorder="1" applyAlignment="1">
      <alignment horizontal="left" vertical="center" wrapText="1"/>
      <protection locked="0"/>
    </xf>
    <xf numFmtId="166" fontId="2" fillId="3" borderId="1" xfId="2" applyNumberFormat="1" applyFont="1" applyFill="1" applyBorder="1" applyAlignment="1">
      <alignment horizontal="right"/>
      <protection locked="0"/>
    </xf>
    <xf numFmtId="166" fontId="16" fillId="0" borderId="1" xfId="2" applyNumberFormat="1" applyFont="1" applyFill="1" applyBorder="1" applyAlignment="1">
      <alignment horizontal="right" vertical="top" wrapText="1"/>
      <protection locked="0"/>
    </xf>
    <xf numFmtId="165" fontId="2" fillId="0" borderId="1" xfId="2" applyNumberFormat="1" applyFont="1" applyBorder="1" applyProtection="1"/>
    <xf numFmtId="165" fontId="2" fillId="3" borderId="1" xfId="2" applyNumberFormat="1" applyFont="1" applyFill="1" applyBorder="1" applyProtection="1"/>
    <xf numFmtId="0" fontId="1" fillId="0" borderId="0" xfId="0" applyFont="1" applyAlignment="1">
      <alignment horizontal="center" vertical="center"/>
    </xf>
    <xf numFmtId="166" fontId="1" fillId="3" borderId="0" xfId="2" applyNumberFormat="1" applyFont="1" applyFill="1">
      <protection locked="0"/>
    </xf>
    <xf numFmtId="0" fontId="2" fillId="0" borderId="2" xfId="3" applyNumberFormat="1" applyFont="1" applyFill="1" applyBorder="1" applyAlignment="1" applyProtection="1">
      <alignment horizontal="left" vertical="top" wrapText="1"/>
    </xf>
    <xf numFmtId="0" fontId="16" fillId="0" borderId="2" xfId="3" applyNumberFormat="1" applyFont="1" applyFill="1" applyBorder="1" applyAlignment="1" applyProtection="1">
      <alignment horizontal="left" vertical="top" wrapText="1"/>
    </xf>
    <xf numFmtId="49" fontId="16" fillId="2" borderId="2" xfId="0" applyNumberFormat="1" applyFont="1" applyFill="1" applyBorder="1" applyAlignment="1" applyProtection="1">
      <alignment horizontal="center" vertical="center" wrapText="1"/>
    </xf>
    <xf numFmtId="0" fontId="2" fillId="3" borderId="2" xfId="3" applyNumberFormat="1" applyFont="1" applyFill="1" applyBorder="1" applyAlignment="1" applyProtection="1">
      <alignment horizontal="left" vertical="top" wrapText="1"/>
    </xf>
    <xf numFmtId="0" fontId="16" fillId="3" borderId="2" xfId="3" applyNumberFormat="1" applyFont="1" applyFill="1" applyBorder="1" applyAlignment="1" applyProtection="1">
      <alignment horizontal="left" vertical="top" wrapText="1"/>
    </xf>
    <xf numFmtId="0" fontId="2" fillId="0" borderId="3" xfId="3" applyNumberFormat="1" applyFont="1" applyFill="1" applyBorder="1" applyAlignment="1" applyProtection="1">
      <alignment horizontal="left" vertical="top" wrapText="1"/>
    </xf>
    <xf numFmtId="49" fontId="16" fillId="2" borderId="3" xfId="0" applyNumberFormat="1" applyFont="1" applyFill="1" applyBorder="1" applyAlignment="1" applyProtection="1">
      <alignment horizontal="center" vertical="center" wrapText="1"/>
    </xf>
    <xf numFmtId="0" fontId="16" fillId="0" borderId="3" xfId="3" applyNumberFormat="1" applyFont="1" applyFill="1" applyBorder="1" applyAlignment="1" applyProtection="1">
      <alignment horizontal="left" vertical="top" wrapText="1"/>
    </xf>
    <xf numFmtId="0" fontId="2" fillId="3" borderId="3" xfId="3" applyNumberFormat="1" applyFont="1" applyFill="1" applyBorder="1" applyAlignment="1" applyProtection="1">
      <alignment horizontal="left" vertical="top" wrapText="1"/>
    </xf>
    <xf numFmtId="0" fontId="13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16" fillId="0" borderId="4" xfId="3" applyNumberFormat="1" applyFont="1" applyFill="1" applyBorder="1" applyAlignment="1" applyProtection="1">
      <alignment horizontal="left" vertical="top" wrapText="1"/>
    </xf>
    <xf numFmtId="0" fontId="2" fillId="0" borderId="4" xfId="3" applyNumberFormat="1" applyFont="1" applyFill="1" applyBorder="1" applyAlignment="1" applyProtection="1">
      <alignment horizontal="left" vertical="top" wrapText="1"/>
    </xf>
    <xf numFmtId="0" fontId="2" fillId="3" borderId="4" xfId="3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5" applyFont="1" applyBorder="1"/>
    <xf numFmtId="166" fontId="1" fillId="0" borderId="0" xfId="1" applyNumberFormat="1" applyFont="1" applyBorder="1">
      <protection locked="0"/>
    </xf>
    <xf numFmtId="166" fontId="1" fillId="3" borderId="0" xfId="1" applyNumberFormat="1" applyFont="1" applyFill="1" applyBorder="1">
      <protection locked="0"/>
    </xf>
    <xf numFmtId="0" fontId="10" fillId="2" borderId="0" xfId="0" applyFont="1" applyFill="1" applyBorder="1"/>
    <xf numFmtId="0" fontId="15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6" fillId="2" borderId="1" xfId="3" applyNumberFormat="1" applyFont="1" applyFill="1" applyBorder="1" applyAlignment="1" applyProtection="1">
      <alignment horizontal="center" vertical="top" wrapText="1"/>
    </xf>
    <xf numFmtId="49" fontId="16" fillId="2" borderId="1" xfId="5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166" fontId="16" fillId="3" borderId="2" xfId="2" quotePrefix="1" applyNumberFormat="1" applyFont="1" applyFill="1" applyBorder="1" applyAlignment="1">
      <alignment horizontal="center" vertical="center" wrapText="1"/>
      <protection locked="0"/>
    </xf>
    <xf numFmtId="166" fontId="16" fillId="3" borderId="3" xfId="2" applyNumberFormat="1" applyFont="1" applyFill="1" applyBorder="1" applyAlignment="1">
      <alignment horizontal="center" vertical="center" wrapText="1"/>
      <protection locked="0"/>
    </xf>
    <xf numFmtId="49" fontId="16" fillId="3" borderId="2" xfId="0" quotePrefix="1" applyNumberFormat="1" applyFont="1" applyFill="1" applyBorder="1" applyAlignment="1" applyProtection="1">
      <alignment horizontal="center" vertical="center" wrapText="1"/>
    </xf>
    <xf numFmtId="49" fontId="16" fillId="3" borderId="3" xfId="0" applyNumberFormat="1" applyFont="1" applyFill="1" applyBorder="1" applyAlignment="1" applyProtection="1">
      <alignment horizontal="center" vertical="center" wrapText="1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49" fontId="16" fillId="3" borderId="5" xfId="0" applyNumberFormat="1" applyFont="1" applyFill="1" applyBorder="1" applyAlignment="1" applyProtection="1">
      <alignment horizontal="center" vertical="center" wrapText="1"/>
    </xf>
    <xf numFmtId="49" fontId="16" fillId="2" borderId="4" xfId="0" applyNumberFormat="1" applyFont="1" applyFill="1" applyBorder="1" applyAlignment="1" applyProtection="1">
      <alignment horizontal="center" vertical="center" wrapText="1"/>
    </xf>
    <xf numFmtId="49" fontId="16" fillId="2" borderId="5" xfId="0" applyNumberFormat="1" applyFont="1" applyFill="1" applyBorder="1" applyAlignment="1" applyProtection="1">
      <alignment horizontal="center" vertical="center" wrapText="1"/>
    </xf>
    <xf numFmtId="49" fontId="16" fillId="2" borderId="2" xfId="5" applyNumberFormat="1" applyFont="1" applyFill="1" applyBorder="1" applyAlignment="1" applyProtection="1">
      <alignment horizontal="center" vertical="center" wrapText="1"/>
    </xf>
    <xf numFmtId="49" fontId="16" fillId="2" borderId="3" xfId="5" applyNumberFormat="1" applyFont="1" applyFill="1" applyBorder="1" applyAlignment="1" applyProtection="1">
      <alignment horizontal="center" vertical="center" wrapText="1"/>
    </xf>
    <xf numFmtId="49" fontId="16" fillId="2" borderId="1" xfId="5" applyNumberFormat="1" applyFont="1" applyFill="1" applyBorder="1" applyAlignment="1" applyProtection="1">
      <alignment horizontal="center" vertical="center" wrapText="1"/>
    </xf>
    <xf numFmtId="0" fontId="2" fillId="0" borderId="3" xfId="3" quotePrefix="1" applyNumberFormat="1" applyFont="1" applyFill="1" applyBorder="1" applyAlignment="1" applyProtection="1">
      <alignment horizontal="left" vertical="top" wrapText="1"/>
    </xf>
  </cellXfs>
  <cellStyles count="7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  <cellStyle name="Per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S/FS/7-ADMIN%20&amp;%20VALUATION/FUND%20REPORTS/MAFEQI/VALUATION%20REPORT/2015/JUN/30%20JUN/SSC/QUARTERLY_MAFEQI%20Q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TinhHinhTaiChinh_06105"/>
      <sheetName val="ARAP"/>
      <sheetName val="BCThuNhap_06203"/>
      <sheetName val="EQTY"/>
      <sheetName val="GiaTriTaiSanRong_06129"/>
      <sheetName val="BCTaiSan_06027"/>
      <sheetName val="BCKetQuaHoatDong_06028"/>
      <sheetName val="BCDanhMucDauTu_06029"/>
      <sheetName val="Inv. hld"/>
      <sheetName val="Price"/>
      <sheetName val="Khac_06030"/>
      <sheetName val="ThongKePhiGiaoDich_06031 (HY)"/>
      <sheetName val="BCLCTT_06106 (Q)"/>
      <sheetName val="TMBCTC (Q)"/>
    </sheetNames>
    <sheetDataSet>
      <sheetData sheetId="0">
        <row r="21">
          <cell r="D21">
            <v>0</v>
          </cell>
        </row>
      </sheetData>
      <sheetData sheetId="1">
        <row r="4">
          <cell r="B4">
            <v>0</v>
          </cell>
        </row>
        <row r="23">
          <cell r="B23">
            <v>0</v>
          </cell>
        </row>
      </sheetData>
      <sheetData sheetId="2">
        <row r="6">
          <cell r="D6">
            <v>-667196452</v>
          </cell>
        </row>
      </sheetData>
      <sheetData sheetId="3">
        <row r="3">
          <cell r="B3">
            <v>65132552200</v>
          </cell>
        </row>
      </sheetData>
      <sheetData sheetId="4">
        <row r="7">
          <cell r="E7">
            <v>148039221</v>
          </cell>
        </row>
      </sheetData>
      <sheetData sheetId="5"/>
      <sheetData sheetId="6">
        <row r="6">
          <cell r="D6">
            <v>432226138</v>
          </cell>
        </row>
      </sheetData>
      <sheetData sheetId="7">
        <row r="34">
          <cell r="F34">
            <v>57619640900</v>
          </cell>
        </row>
        <row r="47">
          <cell r="F47">
            <v>0</v>
          </cell>
        </row>
      </sheetData>
      <sheetData sheetId="8"/>
      <sheetData sheetId="9">
        <row r="1">
          <cell r="A1" t="str">
            <v>AAM</v>
          </cell>
        </row>
      </sheetData>
      <sheetData sheetId="10">
        <row r="8">
          <cell r="H8">
            <v>57815073723.8125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C17" sqref="C17"/>
    </sheetView>
  </sheetViews>
  <sheetFormatPr defaultRowHeight="15" x14ac:dyDescent="0.25"/>
  <cols>
    <col min="1" max="1" width="18.7109375" style="12" customWidth="1"/>
    <col min="2" max="2" width="9.140625" style="90"/>
    <col min="3" max="3" width="35.85546875" style="12" customWidth="1"/>
    <col min="4" max="4" width="30.42578125" style="12" customWidth="1"/>
    <col min="5" max="5" width="21.140625" style="12" customWidth="1"/>
    <col min="6" max="16384" width="9.140625" style="12"/>
  </cols>
  <sheetData>
    <row r="2" spans="1:12" x14ac:dyDescent="0.25">
      <c r="A2" s="12" t="s">
        <v>311</v>
      </c>
    </row>
    <row r="3" spans="1:12" x14ac:dyDescent="0.25">
      <c r="A3" s="12" t="s">
        <v>312</v>
      </c>
    </row>
    <row r="5" spans="1:12" ht="18.75" x14ac:dyDescent="0.3">
      <c r="C5" s="13" t="s">
        <v>211</v>
      </c>
    </row>
    <row r="6" spans="1:12" x14ac:dyDescent="0.25">
      <c r="C6" s="14" t="s">
        <v>295</v>
      </c>
    </row>
    <row r="7" spans="1:12" x14ac:dyDescent="0.25">
      <c r="C7" s="15"/>
    </row>
    <row r="8" spans="1:12" x14ac:dyDescent="0.25">
      <c r="C8" s="15" t="s">
        <v>212</v>
      </c>
      <c r="D8" s="16">
        <v>2015</v>
      </c>
    </row>
    <row r="10" spans="1:12" x14ac:dyDescent="0.25">
      <c r="D10" s="17" t="s">
        <v>201</v>
      </c>
    </row>
    <row r="11" spans="1:12" x14ac:dyDescent="0.25">
      <c r="B11" s="18" t="s">
        <v>202</v>
      </c>
      <c r="C11" s="81" t="s">
        <v>203</v>
      </c>
      <c r="D11" s="18" t="s">
        <v>204</v>
      </c>
    </row>
    <row r="12" spans="1:12" s="19" customFormat="1" x14ac:dyDescent="0.2">
      <c r="B12" s="20">
        <v>1</v>
      </c>
      <c r="C12" s="82" t="s">
        <v>220</v>
      </c>
      <c r="D12" s="21" t="s">
        <v>222</v>
      </c>
    </row>
    <row r="13" spans="1:12" s="19" customFormat="1" x14ac:dyDescent="0.2">
      <c r="B13" s="20">
        <v>2</v>
      </c>
      <c r="C13" s="82" t="s">
        <v>221</v>
      </c>
      <c r="D13" s="21" t="s">
        <v>205</v>
      </c>
    </row>
    <row r="14" spans="1:12" s="19" customFormat="1" x14ac:dyDescent="0.2">
      <c r="B14" s="20">
        <v>3</v>
      </c>
      <c r="C14" s="82" t="s">
        <v>206</v>
      </c>
      <c r="D14" s="21" t="s">
        <v>207</v>
      </c>
      <c r="K14" s="22"/>
      <c r="L14" s="22"/>
    </row>
    <row r="15" spans="1:12" ht="30" x14ac:dyDescent="0.25">
      <c r="B15" s="20">
        <v>4</v>
      </c>
      <c r="C15" s="82" t="s">
        <v>291</v>
      </c>
      <c r="D15" s="21" t="s">
        <v>292</v>
      </c>
      <c r="K15" s="23"/>
      <c r="L15" s="23"/>
    </row>
    <row r="16" spans="1:12" x14ac:dyDescent="0.25">
      <c r="B16" s="20">
        <v>5</v>
      </c>
      <c r="C16" s="82" t="s">
        <v>293</v>
      </c>
      <c r="D16" s="21" t="s">
        <v>294</v>
      </c>
      <c r="K16" s="23"/>
      <c r="L16" s="23"/>
    </row>
    <row r="17" spans="1:12" x14ac:dyDescent="0.25">
      <c r="K17" s="23"/>
      <c r="L17" s="23"/>
    </row>
    <row r="18" spans="1:12" x14ac:dyDescent="0.25">
      <c r="B18" s="91" t="s">
        <v>208</v>
      </c>
      <c r="C18" s="24" t="s">
        <v>209</v>
      </c>
      <c r="K18" s="23"/>
      <c r="L18" s="23"/>
    </row>
    <row r="19" spans="1:12" x14ac:dyDescent="0.25">
      <c r="C19" s="24" t="s">
        <v>210</v>
      </c>
      <c r="K19" s="23"/>
      <c r="L19" s="23"/>
    </row>
    <row r="20" spans="1:12" x14ac:dyDescent="0.25">
      <c r="K20" s="23"/>
      <c r="L20" s="23"/>
    </row>
    <row r="21" spans="1:12" x14ac:dyDescent="0.25">
      <c r="K21" s="23"/>
      <c r="L21" s="23"/>
    </row>
    <row r="22" spans="1:12" ht="15.75" x14ac:dyDescent="0.25">
      <c r="D22" s="1" t="s">
        <v>300</v>
      </c>
    </row>
    <row r="24" spans="1:12" ht="31.5" customHeight="1" x14ac:dyDescent="0.25">
      <c r="A24" s="96" t="s">
        <v>213</v>
      </c>
      <c r="B24" s="96"/>
      <c r="C24" s="97" t="s">
        <v>214</v>
      </c>
      <c r="D24" s="97"/>
      <c r="E24" s="97"/>
    </row>
    <row r="25" spans="1:12" ht="15.75" x14ac:dyDescent="0.25">
      <c r="A25" s="92"/>
      <c r="B25" s="92"/>
      <c r="C25" s="40" t="s">
        <v>215</v>
      </c>
      <c r="D25" s="40" t="s">
        <v>216</v>
      </c>
      <c r="E25" s="40" t="s">
        <v>217</v>
      </c>
    </row>
    <row r="26" spans="1:12" ht="15.75" x14ac:dyDescent="0.25">
      <c r="A26" s="98" t="s">
        <v>218</v>
      </c>
      <c r="B26" s="98"/>
      <c r="C26" s="41" t="s">
        <v>219</v>
      </c>
      <c r="D26" s="41" t="s">
        <v>219</v>
      </c>
      <c r="E26" s="41" t="s">
        <v>218</v>
      </c>
    </row>
    <row r="31" spans="1:12" x14ac:dyDescent="0.25">
      <c r="A31" s="25"/>
      <c r="B31" s="93"/>
    </row>
    <row r="32" spans="1:12" x14ac:dyDescent="0.25">
      <c r="A32" s="19"/>
      <c r="B32" s="93"/>
      <c r="C32" s="25"/>
      <c r="D32" s="25"/>
    </row>
  </sheetData>
  <mergeCells count="3">
    <mergeCell ref="A24:B24"/>
    <mergeCell ref="C24:E24"/>
    <mergeCell ref="A26:B26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TT_06106"/>
    <hyperlink ref="D15" location="GTTSRong_06107!A1" display="GTTSRong_06107"/>
    <hyperlink ref="D16" location="BCDMDT_06108!A1" display="BCDMDT_06108"/>
  </hyperlinks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31" zoomScaleNormal="100" workbookViewId="0">
      <selection activeCell="F40" sqref="F40"/>
    </sheetView>
  </sheetViews>
  <sheetFormatPr defaultRowHeight="12.75" x14ac:dyDescent="0.2"/>
  <cols>
    <col min="1" max="1" width="37.42578125" style="61" customWidth="1"/>
    <col min="2" max="2" width="9.28515625" style="61" customWidth="1"/>
    <col min="3" max="3" width="9.140625" style="61"/>
    <col min="4" max="4" width="13.28515625" style="71" bestFit="1" customWidth="1"/>
    <col min="5" max="5" width="15" style="71" customWidth="1"/>
    <col min="6" max="6" width="14.28515625" style="61" bestFit="1" customWidth="1"/>
    <col min="7" max="7" width="13.28515625" style="61" bestFit="1" customWidth="1"/>
    <col min="8" max="8" width="9.140625" style="57"/>
    <col min="9" max="9" width="11.28515625" style="57" bestFit="1" customWidth="1"/>
    <col min="10" max="10" width="15" style="57" bestFit="1" customWidth="1"/>
    <col min="11" max="11" width="14.28515625" style="57" bestFit="1" customWidth="1"/>
    <col min="12" max="16384" width="9.140625" style="57"/>
  </cols>
  <sheetData>
    <row r="1" spans="1:13" s="70" customFormat="1" ht="12.75" customHeight="1" x14ac:dyDescent="0.2">
      <c r="A1" s="105" t="s">
        <v>0</v>
      </c>
      <c r="B1" s="103" t="s">
        <v>3</v>
      </c>
      <c r="C1" s="103" t="s">
        <v>199</v>
      </c>
      <c r="D1" s="99" t="s">
        <v>223</v>
      </c>
      <c r="E1" s="100"/>
      <c r="F1" s="101" t="s">
        <v>304</v>
      </c>
      <c r="G1" s="102"/>
    </row>
    <row r="2" spans="1:13" s="70" customFormat="1" x14ac:dyDescent="0.2">
      <c r="A2" s="106"/>
      <c r="B2" s="104"/>
      <c r="C2" s="104"/>
      <c r="D2" s="35" t="s">
        <v>200</v>
      </c>
      <c r="E2" s="35" t="s">
        <v>301</v>
      </c>
      <c r="F2" s="34" t="s">
        <v>200</v>
      </c>
      <c r="G2" s="34" t="s">
        <v>346</v>
      </c>
    </row>
    <row r="3" spans="1:13" ht="21" x14ac:dyDescent="0.2">
      <c r="A3" s="27" t="s">
        <v>347</v>
      </c>
      <c r="B3" s="85" t="s">
        <v>20</v>
      </c>
      <c r="C3" s="33"/>
      <c r="D3" s="36">
        <f>SUM(D4:D11)</f>
        <v>4260643220</v>
      </c>
      <c r="E3" s="36">
        <f>SUM(E4:E11)</f>
        <v>-423559452</v>
      </c>
      <c r="F3" s="36">
        <v>-423559452</v>
      </c>
      <c r="G3" s="36">
        <v>0</v>
      </c>
      <c r="J3" s="59"/>
      <c r="K3" s="59"/>
      <c r="L3" s="59"/>
      <c r="M3" s="59"/>
    </row>
    <row r="4" spans="1:13" x14ac:dyDescent="0.2">
      <c r="A4" s="75" t="s">
        <v>34</v>
      </c>
      <c r="B4" s="33" t="s">
        <v>21</v>
      </c>
      <c r="C4" s="80"/>
      <c r="D4" s="37">
        <v>1341416000</v>
      </c>
      <c r="E4" s="37">
        <v>604461000</v>
      </c>
      <c r="F4" s="37">
        <v>604461000</v>
      </c>
      <c r="G4" s="38">
        <v>0</v>
      </c>
      <c r="J4" s="59"/>
      <c r="K4" s="59"/>
      <c r="L4" s="59"/>
      <c r="M4" s="59"/>
    </row>
    <row r="5" spans="1:13" x14ac:dyDescent="0.2">
      <c r="A5" s="75" t="s">
        <v>35</v>
      </c>
      <c r="B5" s="33" t="s">
        <v>22</v>
      </c>
      <c r="C5" s="80"/>
      <c r="D5" s="37">
        <v>0</v>
      </c>
      <c r="E5" s="37">
        <v>394433405</v>
      </c>
      <c r="F5" s="37">
        <v>394433405</v>
      </c>
      <c r="G5" s="38">
        <v>0</v>
      </c>
      <c r="J5" s="59"/>
      <c r="K5" s="59"/>
      <c r="L5" s="59"/>
      <c r="M5" s="59"/>
    </row>
    <row r="6" spans="1:13" x14ac:dyDescent="0.2">
      <c r="A6" s="75" t="s">
        <v>36</v>
      </c>
      <c r="B6" s="33" t="s">
        <v>37</v>
      </c>
      <c r="C6" s="80"/>
      <c r="D6" s="37">
        <v>-133019768</v>
      </c>
      <c r="E6" s="37">
        <v>0</v>
      </c>
      <c r="F6" s="37">
        <v>0</v>
      </c>
      <c r="G6" s="38">
        <v>0</v>
      </c>
      <c r="J6" s="59"/>
      <c r="K6" s="59"/>
      <c r="L6" s="59"/>
      <c r="M6" s="59"/>
    </row>
    <row r="7" spans="1:13" ht="21" x14ac:dyDescent="0.2">
      <c r="A7" s="75" t="s">
        <v>38</v>
      </c>
      <c r="B7" s="33" t="s">
        <v>39</v>
      </c>
      <c r="C7" s="80"/>
      <c r="D7" s="37">
        <v>3038856468</v>
      </c>
      <c r="E7" s="37">
        <v>-1423385200</v>
      </c>
      <c r="F7" s="37">
        <v>-1423385200</v>
      </c>
      <c r="G7" s="38">
        <v>0</v>
      </c>
      <c r="J7" s="59"/>
      <c r="K7" s="59"/>
      <c r="L7" s="59"/>
      <c r="M7" s="59"/>
    </row>
    <row r="8" spans="1:13" x14ac:dyDescent="0.2">
      <c r="A8" s="75" t="s">
        <v>40</v>
      </c>
      <c r="B8" s="33" t="s">
        <v>41</v>
      </c>
      <c r="C8" s="80"/>
      <c r="D8" s="37">
        <v>13390520</v>
      </c>
      <c r="E8" s="37">
        <v>931343</v>
      </c>
      <c r="F8" s="37">
        <v>931343</v>
      </c>
      <c r="G8" s="38">
        <v>0</v>
      </c>
      <c r="J8" s="59"/>
      <c r="K8" s="59"/>
      <c r="L8" s="59"/>
      <c r="M8" s="59"/>
    </row>
    <row r="9" spans="1:13" ht="21" x14ac:dyDescent="0.2">
      <c r="A9" s="75" t="s">
        <v>42</v>
      </c>
      <c r="B9" s="33" t="s">
        <v>43</v>
      </c>
      <c r="C9" s="80"/>
      <c r="D9" s="37">
        <v>0</v>
      </c>
      <c r="E9" s="37"/>
      <c r="F9" s="37"/>
      <c r="G9" s="38">
        <v>0</v>
      </c>
      <c r="J9" s="59"/>
      <c r="K9" s="59"/>
      <c r="L9" s="59"/>
      <c r="M9" s="59"/>
    </row>
    <row r="10" spans="1:13" x14ac:dyDescent="0.2">
      <c r="A10" s="75" t="s">
        <v>44</v>
      </c>
      <c r="B10" s="33" t="s">
        <v>45</v>
      </c>
      <c r="C10" s="80"/>
      <c r="D10" s="37">
        <v>0</v>
      </c>
      <c r="E10" s="37"/>
      <c r="F10" s="37"/>
      <c r="G10" s="38">
        <v>0</v>
      </c>
      <c r="J10" s="59"/>
      <c r="K10" s="59"/>
      <c r="L10" s="59"/>
      <c r="M10" s="59"/>
    </row>
    <row r="11" spans="1:13" ht="31.5" x14ac:dyDescent="0.2">
      <c r="A11" s="75" t="s">
        <v>46</v>
      </c>
      <c r="B11" s="33" t="s">
        <v>47</v>
      </c>
      <c r="C11" s="80"/>
      <c r="D11" s="37">
        <v>0</v>
      </c>
      <c r="E11" s="37"/>
      <c r="F11" s="37"/>
      <c r="G11" s="38">
        <v>0</v>
      </c>
      <c r="J11" s="59"/>
      <c r="K11" s="59"/>
      <c r="L11" s="59"/>
      <c r="M11" s="59"/>
    </row>
    <row r="12" spans="1:13" x14ac:dyDescent="0.2">
      <c r="A12" s="76" t="s">
        <v>48</v>
      </c>
      <c r="B12" s="33" t="s">
        <v>33</v>
      </c>
      <c r="C12" s="80"/>
      <c r="D12" s="39">
        <f>SUM(D13:D17)</f>
        <v>28917077</v>
      </c>
      <c r="E12" s="39">
        <f>SUM(E13:E17)</f>
        <v>74109002</v>
      </c>
      <c r="F12" s="39">
        <v>74109002</v>
      </c>
      <c r="G12" s="39">
        <v>0</v>
      </c>
      <c r="J12" s="59"/>
      <c r="K12" s="59"/>
      <c r="L12" s="59"/>
      <c r="M12" s="59"/>
    </row>
    <row r="13" spans="1:13" x14ac:dyDescent="0.2">
      <c r="A13" s="75" t="s">
        <v>49</v>
      </c>
      <c r="B13" s="33" t="s">
        <v>32</v>
      </c>
      <c r="C13" s="80"/>
      <c r="D13" s="37">
        <v>28917077</v>
      </c>
      <c r="E13" s="37">
        <v>74109002</v>
      </c>
      <c r="F13" s="37">
        <v>74109002</v>
      </c>
      <c r="G13" s="38">
        <v>0</v>
      </c>
      <c r="J13" s="59"/>
      <c r="K13" s="59"/>
      <c r="L13" s="59"/>
      <c r="M13" s="59"/>
    </row>
    <row r="14" spans="1:13" ht="21" x14ac:dyDescent="0.2">
      <c r="A14" s="75" t="s">
        <v>50</v>
      </c>
      <c r="B14" s="33" t="s">
        <v>31</v>
      </c>
      <c r="C14" s="80"/>
      <c r="D14" s="37">
        <v>0</v>
      </c>
      <c r="E14" s="37">
        <v>0</v>
      </c>
      <c r="F14" s="37">
        <v>0</v>
      </c>
      <c r="G14" s="38">
        <v>0</v>
      </c>
      <c r="J14" s="59"/>
      <c r="K14" s="59"/>
      <c r="L14" s="59"/>
      <c r="M14" s="59"/>
    </row>
    <row r="15" spans="1:13" x14ac:dyDescent="0.2">
      <c r="A15" s="75" t="s">
        <v>51</v>
      </c>
      <c r="B15" s="33" t="s">
        <v>30</v>
      </c>
      <c r="C15" s="80"/>
      <c r="D15" s="37">
        <v>0</v>
      </c>
      <c r="E15" s="37">
        <v>0</v>
      </c>
      <c r="F15" s="37">
        <v>0</v>
      </c>
      <c r="G15" s="38">
        <v>0</v>
      </c>
      <c r="J15" s="59"/>
      <c r="K15" s="59"/>
      <c r="L15" s="59"/>
      <c r="M15" s="59"/>
    </row>
    <row r="16" spans="1:13" ht="31.5" x14ac:dyDescent="0.2">
      <c r="A16" s="75" t="s">
        <v>52</v>
      </c>
      <c r="B16" s="33" t="s">
        <v>29</v>
      </c>
      <c r="C16" s="80"/>
      <c r="D16" s="37">
        <v>0</v>
      </c>
      <c r="E16" s="37"/>
      <c r="F16" s="37"/>
      <c r="G16" s="38">
        <v>0</v>
      </c>
      <c r="J16" s="59"/>
      <c r="K16" s="59"/>
      <c r="L16" s="59"/>
      <c r="M16" s="59"/>
    </row>
    <row r="17" spans="1:13" x14ac:dyDescent="0.2">
      <c r="A17" s="75" t="s">
        <v>53</v>
      </c>
      <c r="B17" s="33" t="s">
        <v>54</v>
      </c>
      <c r="C17" s="80"/>
      <c r="D17" s="37">
        <v>0</v>
      </c>
      <c r="E17" s="37"/>
      <c r="F17" s="37"/>
      <c r="G17" s="38">
        <v>0</v>
      </c>
      <c r="J17" s="59"/>
      <c r="K17" s="59"/>
      <c r="L17" s="59"/>
      <c r="M17" s="59"/>
    </row>
    <row r="18" spans="1:13" x14ac:dyDescent="0.2">
      <c r="A18" s="76" t="s">
        <v>55</v>
      </c>
      <c r="B18" s="33" t="s">
        <v>56</v>
      </c>
      <c r="C18" s="80"/>
      <c r="D18" s="36">
        <f>SUM(D19:D28)</f>
        <v>680692299</v>
      </c>
      <c r="E18" s="36">
        <f>SUM(E19:E28)</f>
        <v>699140263</v>
      </c>
      <c r="F18" s="36">
        <v>699140263</v>
      </c>
      <c r="G18" s="36">
        <v>0</v>
      </c>
      <c r="J18" s="59"/>
      <c r="K18" s="59"/>
      <c r="L18" s="59"/>
      <c r="M18" s="59"/>
    </row>
    <row r="19" spans="1:13" x14ac:dyDescent="0.2">
      <c r="A19" s="75" t="s">
        <v>57</v>
      </c>
      <c r="B19" s="33" t="s">
        <v>58</v>
      </c>
      <c r="C19" s="80"/>
      <c r="D19" s="37">
        <v>355843444</v>
      </c>
      <c r="E19" s="37">
        <v>334702138</v>
      </c>
      <c r="F19" s="37">
        <v>334702138</v>
      </c>
      <c r="G19" s="38">
        <v>0</v>
      </c>
      <c r="J19" s="59"/>
      <c r="K19" s="59"/>
      <c r="L19" s="59"/>
      <c r="M19" s="59"/>
    </row>
    <row r="20" spans="1:13" x14ac:dyDescent="0.2">
      <c r="A20" s="75" t="s">
        <v>61</v>
      </c>
      <c r="B20" s="33" t="s">
        <v>62</v>
      </c>
      <c r="C20" s="80"/>
      <c r="D20" s="37">
        <v>115833658</v>
      </c>
      <c r="E20" s="37">
        <v>85282470</v>
      </c>
      <c r="F20" s="37">
        <v>85282470</v>
      </c>
      <c r="G20" s="38">
        <v>0</v>
      </c>
      <c r="J20" s="59"/>
      <c r="K20" s="59"/>
      <c r="L20" s="59"/>
      <c r="M20" s="59"/>
    </row>
    <row r="21" spans="1:13" x14ac:dyDescent="0.2">
      <c r="A21" s="75" t="s">
        <v>63</v>
      </c>
      <c r="B21" s="33" t="s">
        <v>64</v>
      </c>
      <c r="C21" s="80"/>
      <c r="D21" s="37">
        <v>33000004</v>
      </c>
      <c r="E21" s="37">
        <v>26338179</v>
      </c>
      <c r="F21" s="37">
        <v>26338179</v>
      </c>
      <c r="G21" s="38">
        <v>0</v>
      </c>
      <c r="J21" s="59"/>
      <c r="K21" s="59"/>
      <c r="L21" s="59"/>
      <c r="M21" s="59"/>
    </row>
    <row r="22" spans="1:13" x14ac:dyDescent="0.2">
      <c r="A22" s="75" t="s">
        <v>65</v>
      </c>
      <c r="B22" s="33" t="s">
        <v>66</v>
      </c>
      <c r="C22" s="80"/>
      <c r="D22" s="37">
        <v>59399999</v>
      </c>
      <c r="E22" s="37">
        <v>57164516</v>
      </c>
      <c r="F22" s="37">
        <v>57164516</v>
      </c>
      <c r="G22" s="38">
        <v>0</v>
      </c>
      <c r="J22" s="59"/>
      <c r="K22" s="59"/>
      <c r="L22" s="59"/>
      <c r="M22" s="59"/>
    </row>
    <row r="23" spans="1:13" x14ac:dyDescent="0.2">
      <c r="A23" s="75" t="s">
        <v>67</v>
      </c>
      <c r="B23" s="33" t="s">
        <v>68</v>
      </c>
      <c r="C23" s="80"/>
      <c r="D23" s="37">
        <v>72599998</v>
      </c>
      <c r="E23" s="37">
        <v>157000964</v>
      </c>
      <c r="F23" s="37">
        <v>157000964</v>
      </c>
      <c r="G23" s="38">
        <v>0</v>
      </c>
      <c r="J23" s="59"/>
      <c r="K23" s="59"/>
      <c r="L23" s="59"/>
      <c r="M23" s="59"/>
    </row>
    <row r="24" spans="1:13" ht="22.5" customHeight="1" x14ac:dyDescent="0.2">
      <c r="A24" s="75" t="s">
        <v>69</v>
      </c>
      <c r="B24" s="33" t="s">
        <v>70</v>
      </c>
      <c r="C24" s="80"/>
      <c r="D24" s="37">
        <v>0</v>
      </c>
      <c r="E24" s="37">
        <v>0</v>
      </c>
      <c r="F24" s="37">
        <v>0</v>
      </c>
      <c r="G24" s="38">
        <v>0</v>
      </c>
      <c r="J24" s="59"/>
      <c r="K24" s="59"/>
      <c r="L24" s="59"/>
      <c r="M24" s="59"/>
    </row>
    <row r="25" spans="1:13" x14ac:dyDescent="0.2">
      <c r="A25" s="75" t="s">
        <v>71</v>
      </c>
      <c r="B25" s="33" t="s">
        <v>72</v>
      </c>
      <c r="C25" s="80"/>
      <c r="D25" s="37">
        <v>0</v>
      </c>
      <c r="E25" s="37">
        <v>0</v>
      </c>
      <c r="F25" s="37">
        <v>0</v>
      </c>
      <c r="G25" s="3">
        <v>0</v>
      </c>
      <c r="J25" s="59"/>
      <c r="K25" s="59"/>
      <c r="L25" s="59"/>
      <c r="M25" s="59"/>
    </row>
    <row r="26" spans="1:13" x14ac:dyDescent="0.2">
      <c r="A26" s="75" t="s">
        <v>73</v>
      </c>
      <c r="B26" s="33" t="s">
        <v>74</v>
      </c>
      <c r="C26" s="80"/>
      <c r="D26" s="37">
        <v>0</v>
      </c>
      <c r="E26" s="37">
        <v>0</v>
      </c>
      <c r="F26" s="37">
        <v>0</v>
      </c>
      <c r="G26" s="3">
        <v>0</v>
      </c>
      <c r="J26" s="59"/>
      <c r="K26" s="59"/>
      <c r="L26" s="59"/>
      <c r="M26" s="59"/>
    </row>
    <row r="27" spans="1:13" x14ac:dyDescent="0.2">
      <c r="A27" s="75" t="s">
        <v>75</v>
      </c>
      <c r="B27" s="33" t="s">
        <v>76</v>
      </c>
      <c r="C27" s="80"/>
      <c r="D27" s="37">
        <v>0</v>
      </c>
      <c r="E27" s="37">
        <v>0</v>
      </c>
      <c r="F27" s="37">
        <v>0</v>
      </c>
      <c r="G27" s="3">
        <v>0</v>
      </c>
      <c r="J27" s="59"/>
      <c r="K27" s="59"/>
      <c r="L27" s="59"/>
      <c r="M27" s="59"/>
    </row>
    <row r="28" spans="1:13" x14ac:dyDescent="0.2">
      <c r="A28" s="75" t="s">
        <v>59</v>
      </c>
      <c r="B28" s="33" t="s">
        <v>60</v>
      </c>
      <c r="C28" s="80"/>
      <c r="D28" s="37">
        <v>44015196</v>
      </c>
      <c r="E28" s="37">
        <v>38651996</v>
      </c>
      <c r="F28" s="37">
        <v>38651996</v>
      </c>
      <c r="G28" s="3">
        <v>0</v>
      </c>
      <c r="J28" s="59"/>
      <c r="K28" s="59"/>
      <c r="L28" s="59"/>
      <c r="M28" s="59"/>
    </row>
    <row r="29" spans="1:13" ht="21" x14ac:dyDescent="0.2">
      <c r="A29" s="76" t="s">
        <v>77</v>
      </c>
      <c r="B29" s="33" t="s">
        <v>78</v>
      </c>
      <c r="C29" s="80"/>
      <c r="D29" s="36">
        <f>D3-D12-D18</f>
        <v>3551033844</v>
      </c>
      <c r="E29" s="36">
        <f>E3-E12-E18</f>
        <v>-1196808717</v>
      </c>
      <c r="F29" s="36">
        <v>-1196808717</v>
      </c>
      <c r="G29" s="36">
        <v>0</v>
      </c>
      <c r="J29" s="59"/>
      <c r="K29" s="59"/>
      <c r="L29" s="59"/>
      <c r="M29" s="59"/>
    </row>
    <row r="30" spans="1:13" x14ac:dyDescent="0.2">
      <c r="A30" s="76" t="s">
        <v>79</v>
      </c>
      <c r="B30" s="33" t="s">
        <v>80</v>
      </c>
      <c r="C30" s="80"/>
      <c r="D30" s="37">
        <f>SUM(D31:D32)</f>
        <v>0</v>
      </c>
      <c r="E30" s="37">
        <f>SUM(E31:E32)</f>
        <v>0</v>
      </c>
      <c r="F30" s="37">
        <v>0</v>
      </c>
      <c r="G30" s="37">
        <v>0</v>
      </c>
      <c r="J30" s="59"/>
      <c r="K30" s="59"/>
      <c r="L30" s="59"/>
      <c r="M30" s="59"/>
    </row>
    <row r="31" spans="1:13" x14ac:dyDescent="0.2">
      <c r="A31" s="75" t="s">
        <v>81</v>
      </c>
      <c r="B31" s="33" t="s">
        <v>82</v>
      </c>
      <c r="C31" s="80"/>
      <c r="D31" s="37">
        <v>0</v>
      </c>
      <c r="E31" s="37">
        <v>0</v>
      </c>
      <c r="F31" s="37">
        <v>0</v>
      </c>
      <c r="G31" s="37">
        <v>0</v>
      </c>
      <c r="J31" s="59"/>
      <c r="K31" s="59"/>
      <c r="L31" s="59"/>
      <c r="M31" s="59"/>
    </row>
    <row r="32" spans="1:13" x14ac:dyDescent="0.2">
      <c r="A32" s="75" t="s">
        <v>83</v>
      </c>
      <c r="B32" s="33" t="s">
        <v>84</v>
      </c>
      <c r="C32" s="80"/>
      <c r="D32" s="37">
        <v>0</v>
      </c>
      <c r="E32" s="37">
        <v>0</v>
      </c>
      <c r="F32" s="37">
        <v>0</v>
      </c>
      <c r="G32" s="37">
        <v>0</v>
      </c>
      <c r="J32" s="59"/>
      <c r="K32" s="59"/>
      <c r="L32" s="59"/>
      <c r="M32" s="59"/>
    </row>
    <row r="33" spans="1:13" ht="21" x14ac:dyDescent="0.2">
      <c r="A33" s="76" t="s">
        <v>85</v>
      </c>
      <c r="B33" s="33" t="s">
        <v>28</v>
      </c>
      <c r="C33" s="80"/>
      <c r="D33" s="36">
        <f>D29+D30</f>
        <v>3551033844</v>
      </c>
      <c r="E33" s="36">
        <f>E29+E30</f>
        <v>-1196808717</v>
      </c>
      <c r="F33" s="36">
        <v>-1196808717</v>
      </c>
      <c r="G33" s="36">
        <v>0</v>
      </c>
      <c r="J33" s="59"/>
      <c r="K33" s="59"/>
      <c r="L33" s="59"/>
      <c r="M33" s="59"/>
    </row>
    <row r="34" spans="1:13" x14ac:dyDescent="0.2">
      <c r="A34" s="75" t="s">
        <v>86</v>
      </c>
      <c r="B34" s="33" t="s">
        <v>27</v>
      </c>
      <c r="C34" s="80"/>
      <c r="D34" s="37">
        <f>SUM(D4:D6,D8:D11)-D12-D18</f>
        <v>512177376</v>
      </c>
      <c r="E34" s="37">
        <f>SUM(E4:E6,E8:E11)-E12-E18</f>
        <v>226576483</v>
      </c>
      <c r="F34" s="37">
        <v>226576483</v>
      </c>
      <c r="G34" s="37">
        <v>0</v>
      </c>
      <c r="J34" s="59"/>
      <c r="K34" s="59"/>
      <c r="L34" s="59"/>
      <c r="M34" s="59"/>
    </row>
    <row r="35" spans="1:13" x14ac:dyDescent="0.2">
      <c r="A35" s="75" t="s">
        <v>87</v>
      </c>
      <c r="B35" s="33" t="s">
        <v>26</v>
      </c>
      <c r="C35" s="80"/>
      <c r="D35" s="37">
        <f>D7</f>
        <v>3038856468</v>
      </c>
      <c r="E35" s="37">
        <f>E7</f>
        <v>-1423385200</v>
      </c>
      <c r="F35" s="37">
        <v>-1423385200</v>
      </c>
      <c r="G35" s="37">
        <v>0</v>
      </c>
      <c r="J35" s="59"/>
      <c r="K35" s="59"/>
      <c r="L35" s="59"/>
      <c r="M35" s="59"/>
    </row>
    <row r="36" spans="1:13" x14ac:dyDescent="0.2">
      <c r="A36" s="76" t="s">
        <v>88</v>
      </c>
      <c r="B36" s="33" t="s">
        <v>89</v>
      </c>
      <c r="C36" s="80"/>
      <c r="D36" s="37">
        <v>0</v>
      </c>
      <c r="E36" s="37"/>
      <c r="F36" s="37"/>
      <c r="G36" s="37">
        <v>0</v>
      </c>
      <c r="J36" s="59"/>
      <c r="K36" s="59"/>
      <c r="L36" s="59"/>
      <c r="M36" s="59"/>
    </row>
    <row r="37" spans="1:13" ht="21" x14ac:dyDescent="0.2">
      <c r="A37" s="76" t="s">
        <v>90</v>
      </c>
      <c r="B37" s="33" t="s">
        <v>91</v>
      </c>
      <c r="C37" s="80"/>
      <c r="D37" s="36">
        <f>D33-D36</f>
        <v>3551033844</v>
      </c>
      <c r="E37" s="36">
        <f>E33-E36</f>
        <v>-1196808717</v>
      </c>
      <c r="F37" s="36">
        <v>-1196808717</v>
      </c>
      <c r="G37" s="36">
        <v>0</v>
      </c>
      <c r="J37" s="59"/>
      <c r="K37" s="59"/>
      <c r="L37" s="59"/>
      <c r="M37" s="59"/>
    </row>
    <row r="38" spans="1:13" x14ac:dyDescent="0.2">
      <c r="A38" s="34"/>
      <c r="B38" s="34"/>
      <c r="C38" s="34"/>
      <c r="D38" s="35"/>
      <c r="E38" s="35"/>
      <c r="F38" s="34"/>
      <c r="G38" s="34"/>
    </row>
    <row r="40" spans="1:13" ht="12.75" customHeight="1" x14ac:dyDescent="0.2">
      <c r="A40" s="9"/>
      <c r="B40" s="8"/>
      <c r="C40" s="8"/>
      <c r="D40" s="8"/>
      <c r="E40" s="8"/>
      <c r="F40" s="8"/>
      <c r="G40" s="8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9" workbookViewId="0">
      <selection activeCell="E48" sqref="E48"/>
    </sheetView>
  </sheetViews>
  <sheetFormatPr defaultRowHeight="12.75" x14ac:dyDescent="0.2"/>
  <cols>
    <col min="1" max="1" width="47.85546875" style="57" customWidth="1"/>
    <col min="2" max="2" width="9.140625" style="57"/>
    <col min="3" max="3" width="14.140625" style="57" customWidth="1"/>
    <col min="4" max="4" width="17.7109375" style="57" bestFit="1" customWidth="1"/>
    <col min="5" max="5" width="17.7109375" style="61" bestFit="1" customWidth="1"/>
    <col min="6" max="6" width="14.85546875" style="57" customWidth="1"/>
    <col min="7" max="7" width="15" style="57" hidden="1" customWidth="1"/>
    <col min="8" max="8" width="12.42578125" style="57" bestFit="1" customWidth="1"/>
    <col min="9" max="16384" width="9.140625" style="57"/>
  </cols>
  <sheetData>
    <row r="1" spans="1:9" x14ac:dyDescent="0.2">
      <c r="A1" s="30" t="s">
        <v>0</v>
      </c>
      <c r="B1" s="30" t="s">
        <v>3</v>
      </c>
      <c r="C1" s="30" t="s">
        <v>23</v>
      </c>
      <c r="D1" s="30" t="s">
        <v>224</v>
      </c>
      <c r="E1" s="30" t="s">
        <v>302</v>
      </c>
    </row>
    <row r="2" spans="1:9" s="4" customFormat="1" x14ac:dyDescent="0.2">
      <c r="A2" s="27" t="s">
        <v>348</v>
      </c>
      <c r="B2" s="27" t="s">
        <v>92</v>
      </c>
      <c r="C2" s="27"/>
      <c r="D2" s="31"/>
      <c r="E2" s="32"/>
    </row>
    <row r="3" spans="1:9" x14ac:dyDescent="0.2">
      <c r="A3" s="28" t="s">
        <v>349</v>
      </c>
      <c r="B3" s="84" t="s">
        <v>4</v>
      </c>
      <c r="C3" s="28"/>
      <c r="D3" s="2">
        <v>6610133214</v>
      </c>
      <c r="E3" s="3">
        <f>E4+E5</f>
        <v>22008026333</v>
      </c>
      <c r="I3" s="59"/>
    </row>
    <row r="4" spans="1:9" x14ac:dyDescent="0.2">
      <c r="A4" s="72" t="s">
        <v>93</v>
      </c>
      <c r="B4" s="28" t="s">
        <v>94</v>
      </c>
      <c r="C4" s="77"/>
      <c r="D4" s="2">
        <v>6610133214</v>
      </c>
      <c r="E4" s="3">
        <v>4008026333</v>
      </c>
      <c r="I4" s="59"/>
    </row>
    <row r="5" spans="1:9" x14ac:dyDescent="0.2">
      <c r="A5" s="72" t="s">
        <v>95</v>
      </c>
      <c r="B5" s="28" t="s">
        <v>96</v>
      </c>
      <c r="C5" s="77"/>
      <c r="D5" s="2">
        <v>0</v>
      </c>
      <c r="E5" s="3">
        <v>18000000000</v>
      </c>
      <c r="I5" s="59"/>
    </row>
    <row r="6" spans="1:9" x14ac:dyDescent="0.2">
      <c r="A6" s="72" t="s">
        <v>97</v>
      </c>
      <c r="B6" s="28" t="s">
        <v>5</v>
      </c>
      <c r="C6" s="77"/>
      <c r="D6" s="2">
        <v>69837619400</v>
      </c>
      <c r="E6" s="3">
        <v>47982618800</v>
      </c>
      <c r="I6" s="59"/>
    </row>
    <row r="7" spans="1:9" x14ac:dyDescent="0.2">
      <c r="A7" s="72" t="s">
        <v>98</v>
      </c>
      <c r="B7" s="28" t="s">
        <v>6</v>
      </c>
      <c r="C7" s="77"/>
      <c r="D7" s="2">
        <v>69837619400</v>
      </c>
      <c r="E7" s="3">
        <v>47982618800</v>
      </c>
      <c r="I7" s="59"/>
    </row>
    <row r="8" spans="1:9" x14ac:dyDescent="0.2">
      <c r="A8" s="72" t="s">
        <v>99</v>
      </c>
      <c r="B8" s="28" t="s">
        <v>100</v>
      </c>
      <c r="C8" s="77"/>
      <c r="D8" s="2"/>
      <c r="E8" s="3"/>
      <c r="I8" s="59"/>
    </row>
    <row r="9" spans="1:9" x14ac:dyDescent="0.2">
      <c r="A9" s="72" t="s">
        <v>101</v>
      </c>
      <c r="B9" s="28" t="s">
        <v>7</v>
      </c>
      <c r="C9" s="77"/>
      <c r="D9" s="2">
        <v>123701000</v>
      </c>
      <c r="E9" s="3">
        <v>145092000</v>
      </c>
      <c r="I9" s="59"/>
    </row>
    <row r="10" spans="1:9" x14ac:dyDescent="0.2">
      <c r="A10" s="72" t="s">
        <v>102</v>
      </c>
      <c r="B10" s="28" t="s">
        <v>8</v>
      </c>
      <c r="C10" s="77"/>
      <c r="D10" s="2">
        <v>0</v>
      </c>
      <c r="E10" s="3"/>
      <c r="I10" s="59"/>
    </row>
    <row r="11" spans="1:9" x14ac:dyDescent="0.2">
      <c r="A11" s="72" t="s">
        <v>103</v>
      </c>
      <c r="B11" s="28" t="s">
        <v>104</v>
      </c>
      <c r="C11" s="77"/>
      <c r="D11" s="2"/>
      <c r="E11" s="3"/>
      <c r="I11" s="59"/>
    </row>
    <row r="12" spans="1:9" x14ac:dyDescent="0.2">
      <c r="A12" s="72" t="s">
        <v>105</v>
      </c>
      <c r="B12" s="28" t="s">
        <v>106</v>
      </c>
      <c r="C12" s="77"/>
      <c r="D12" s="2">
        <v>123701000</v>
      </c>
      <c r="E12" s="3">
        <v>127242000</v>
      </c>
      <c r="I12" s="59"/>
    </row>
    <row r="13" spans="1:9" x14ac:dyDescent="0.2">
      <c r="A13" s="72" t="s">
        <v>107</v>
      </c>
      <c r="B13" s="28" t="s">
        <v>108</v>
      </c>
      <c r="C13" s="77"/>
      <c r="D13" s="2">
        <v>0</v>
      </c>
      <c r="E13" s="3"/>
      <c r="I13" s="59"/>
    </row>
    <row r="14" spans="1:9" ht="21" x14ac:dyDescent="0.2">
      <c r="A14" s="72" t="s">
        <v>109</v>
      </c>
      <c r="B14" s="28" t="s">
        <v>110</v>
      </c>
      <c r="C14" s="77"/>
      <c r="D14" s="2"/>
      <c r="E14" s="3"/>
      <c r="F14" s="63"/>
      <c r="I14" s="59"/>
    </row>
    <row r="15" spans="1:9" x14ac:dyDescent="0.2">
      <c r="A15" s="72" t="s">
        <v>111</v>
      </c>
      <c r="B15" s="28" t="s">
        <v>112</v>
      </c>
      <c r="C15" s="77"/>
      <c r="D15" s="2">
        <v>123701000</v>
      </c>
      <c r="E15" s="3">
        <v>127242000</v>
      </c>
      <c r="F15" s="63"/>
      <c r="I15" s="59"/>
    </row>
    <row r="16" spans="1:9" x14ac:dyDescent="0.2">
      <c r="A16" s="72" t="s">
        <v>113</v>
      </c>
      <c r="B16" s="28" t="s">
        <v>114</v>
      </c>
      <c r="C16" s="77"/>
      <c r="D16" s="2">
        <f>[1]BCDanhMucDauTu_06029!F47</f>
        <v>0</v>
      </c>
      <c r="E16" s="3"/>
      <c r="F16" s="63"/>
      <c r="I16" s="59"/>
    </row>
    <row r="17" spans="1:9" x14ac:dyDescent="0.2">
      <c r="A17" s="72" t="s">
        <v>115</v>
      </c>
      <c r="B17" s="28" t="s">
        <v>116</v>
      </c>
      <c r="C17" s="77"/>
      <c r="D17" s="2">
        <v>0</v>
      </c>
      <c r="E17" s="3"/>
      <c r="F17" s="63"/>
      <c r="I17" s="59"/>
    </row>
    <row r="18" spans="1:9" s="4" customFormat="1" x14ac:dyDescent="0.2">
      <c r="A18" s="73" t="s">
        <v>1</v>
      </c>
      <c r="B18" s="27" t="s">
        <v>117</v>
      </c>
      <c r="C18" s="79"/>
      <c r="D18" s="31">
        <f>D3+D6+D9</f>
        <v>76571453614</v>
      </c>
      <c r="E18" s="31">
        <f>E3+E6+E9</f>
        <v>70135737133</v>
      </c>
      <c r="F18" s="5"/>
      <c r="I18" s="59"/>
    </row>
    <row r="19" spans="1:9" s="4" customFormat="1" x14ac:dyDescent="0.2">
      <c r="A19" s="73" t="s">
        <v>118</v>
      </c>
      <c r="B19" s="27" t="s">
        <v>119</v>
      </c>
      <c r="C19" s="79"/>
      <c r="D19" s="31"/>
      <c r="E19" s="32"/>
      <c r="I19" s="59"/>
    </row>
    <row r="20" spans="1:9" x14ac:dyDescent="0.2">
      <c r="A20" s="72" t="s">
        <v>2</v>
      </c>
      <c r="B20" s="28" t="s">
        <v>10</v>
      </c>
      <c r="C20" s="77"/>
      <c r="D20" s="2">
        <v>0</v>
      </c>
      <c r="E20" s="3"/>
      <c r="I20" s="59"/>
    </row>
    <row r="21" spans="1:9" x14ac:dyDescent="0.2">
      <c r="A21" s="72" t="s">
        <v>120</v>
      </c>
      <c r="B21" s="28" t="s">
        <v>11</v>
      </c>
      <c r="C21" s="77"/>
      <c r="D21" s="64">
        <v>0</v>
      </c>
      <c r="E21" s="65"/>
      <c r="I21" s="59"/>
    </row>
    <row r="22" spans="1:9" x14ac:dyDescent="0.2">
      <c r="A22" s="72" t="s">
        <v>121</v>
      </c>
      <c r="B22" s="28" t="s">
        <v>122</v>
      </c>
      <c r="C22" s="77"/>
      <c r="D22" s="2">
        <v>12894847</v>
      </c>
      <c r="E22" s="3">
        <v>87256</v>
      </c>
      <c r="I22" s="59"/>
    </row>
    <row r="23" spans="1:9" x14ac:dyDescent="0.2">
      <c r="A23" s="72" t="s">
        <v>123</v>
      </c>
      <c r="B23" s="28" t="s">
        <v>12</v>
      </c>
      <c r="C23" s="77"/>
      <c r="D23" s="2">
        <v>1145890</v>
      </c>
      <c r="E23" s="3">
        <v>63908</v>
      </c>
      <c r="I23" s="59"/>
    </row>
    <row r="24" spans="1:9" x14ac:dyDescent="0.2">
      <c r="A24" s="72" t="s">
        <v>124</v>
      </c>
      <c r="B24" s="28" t="s">
        <v>13</v>
      </c>
      <c r="C24" s="77"/>
      <c r="D24" s="2"/>
      <c r="E24" s="3"/>
      <c r="I24" s="59"/>
    </row>
    <row r="25" spans="1:9" s="61" customFormat="1" x14ac:dyDescent="0.2">
      <c r="A25" s="75" t="s">
        <v>125</v>
      </c>
      <c r="B25" s="33" t="s">
        <v>126</v>
      </c>
      <c r="C25" s="80"/>
      <c r="D25" s="3">
        <v>20999996</v>
      </c>
      <c r="E25" s="3">
        <v>32249996</v>
      </c>
      <c r="I25" s="59"/>
    </row>
    <row r="26" spans="1:9" x14ac:dyDescent="0.2">
      <c r="A26" s="72" t="s">
        <v>127</v>
      </c>
      <c r="B26" s="28" t="s">
        <v>128</v>
      </c>
      <c r="C26" s="77"/>
      <c r="D26" s="64">
        <v>0</v>
      </c>
      <c r="E26" s="65"/>
      <c r="I26" s="59"/>
    </row>
    <row r="27" spans="1:9" x14ac:dyDescent="0.2">
      <c r="A27" s="72" t="s">
        <v>129</v>
      </c>
      <c r="B27" s="28" t="s">
        <v>14</v>
      </c>
      <c r="C27" s="77"/>
      <c r="D27" s="2">
        <v>1109582225</v>
      </c>
      <c r="E27" s="3"/>
      <c r="I27" s="59"/>
    </row>
    <row r="28" spans="1:9" s="61" customFormat="1" x14ac:dyDescent="0.2">
      <c r="A28" s="75" t="s">
        <v>130</v>
      </c>
      <c r="B28" s="33" t="s">
        <v>131</v>
      </c>
      <c r="C28" s="80"/>
      <c r="D28" s="3">
        <v>104451744</v>
      </c>
      <c r="E28" s="3">
        <v>111491290</v>
      </c>
      <c r="I28" s="59"/>
    </row>
    <row r="29" spans="1:9" x14ac:dyDescent="0.2">
      <c r="A29" s="72" t="s">
        <v>132</v>
      </c>
      <c r="B29" s="28" t="s">
        <v>133</v>
      </c>
      <c r="C29" s="77"/>
      <c r="D29" s="2">
        <f>-[1]ARAP!B23</f>
        <v>0</v>
      </c>
      <c r="E29" s="3"/>
      <c r="I29" s="59"/>
    </row>
    <row r="30" spans="1:9" s="4" customFormat="1" x14ac:dyDescent="0.2">
      <c r="A30" s="73" t="s">
        <v>134</v>
      </c>
      <c r="B30" s="27" t="s">
        <v>9</v>
      </c>
      <c r="C30" s="79"/>
      <c r="D30" s="31">
        <f>SUM(D20:D29)</f>
        <v>1249074702</v>
      </c>
      <c r="E30" s="31">
        <f>SUM(E20:E29)</f>
        <v>143892450</v>
      </c>
      <c r="F30" s="6"/>
      <c r="I30" s="59"/>
    </row>
    <row r="31" spans="1:9" s="4" customFormat="1" ht="21" x14ac:dyDescent="0.2">
      <c r="A31" s="73" t="s">
        <v>135</v>
      </c>
      <c r="B31" s="27" t="s">
        <v>15</v>
      </c>
      <c r="C31" s="79"/>
      <c r="D31" s="31">
        <f>D18-D30</f>
        <v>75322378912</v>
      </c>
      <c r="E31" s="31">
        <f>E18-E30</f>
        <v>69991844683</v>
      </c>
      <c r="F31" s="7"/>
      <c r="I31" s="59"/>
    </row>
    <row r="32" spans="1:9" x14ac:dyDescent="0.2">
      <c r="A32" s="72" t="s">
        <v>136</v>
      </c>
      <c r="B32" s="28" t="s">
        <v>16</v>
      </c>
      <c r="C32" s="77"/>
      <c r="D32" s="2">
        <v>73609202800</v>
      </c>
      <c r="E32" s="66">
        <v>71186574700</v>
      </c>
      <c r="I32" s="59"/>
    </row>
    <row r="33" spans="1:9" x14ac:dyDescent="0.2">
      <c r="A33" s="72" t="s">
        <v>137</v>
      </c>
      <c r="B33" s="28" t="s">
        <v>17</v>
      </c>
      <c r="C33" s="77"/>
      <c r="D33" s="2">
        <v>74894040300</v>
      </c>
      <c r="E33" s="66">
        <v>71252574700</v>
      </c>
      <c r="I33" s="59"/>
    </row>
    <row r="34" spans="1:9" x14ac:dyDescent="0.2">
      <c r="A34" s="72" t="s">
        <v>138</v>
      </c>
      <c r="B34" s="28" t="s">
        <v>139</v>
      </c>
      <c r="C34" s="77"/>
      <c r="D34" s="2">
        <v>-1284837500</v>
      </c>
      <c r="E34" s="66">
        <v>-66000000</v>
      </c>
      <c r="I34" s="59"/>
    </row>
    <row r="35" spans="1:9" x14ac:dyDescent="0.2">
      <c r="A35" s="72" t="s">
        <v>140</v>
      </c>
      <c r="B35" s="28" t="s">
        <v>141</v>
      </c>
      <c r="C35" s="77"/>
      <c r="D35" s="2">
        <v>-123802317</v>
      </c>
      <c r="E35" s="66">
        <v>2078700</v>
      </c>
      <c r="G35" s="57" t="s">
        <v>225</v>
      </c>
      <c r="I35" s="59"/>
    </row>
    <row r="36" spans="1:9" x14ac:dyDescent="0.2">
      <c r="A36" s="72" t="s">
        <v>142</v>
      </c>
      <c r="B36" s="28" t="s">
        <v>18</v>
      </c>
      <c r="C36" s="77"/>
      <c r="D36" s="2">
        <v>1836978429</v>
      </c>
      <c r="E36" s="66">
        <v>-1196808717</v>
      </c>
      <c r="F36" s="59"/>
      <c r="G36" s="57">
        <v>-7828039345</v>
      </c>
      <c r="I36" s="59"/>
    </row>
    <row r="37" spans="1:9" s="4" customFormat="1" ht="21" x14ac:dyDescent="0.2">
      <c r="A37" s="73" t="s">
        <v>143</v>
      </c>
      <c r="B37" s="27" t="s">
        <v>19</v>
      </c>
      <c r="C37" s="79"/>
      <c r="D37" s="67">
        <f>ROUND(D31/D45,0)</f>
        <v>10233</v>
      </c>
      <c r="E37" s="67">
        <f>ROUND(E31/E45,0)</f>
        <v>9832</v>
      </c>
      <c r="I37" s="59"/>
    </row>
    <row r="38" spans="1:9" s="4" customFormat="1" x14ac:dyDescent="0.2">
      <c r="A38" s="27" t="s">
        <v>144</v>
      </c>
      <c r="B38" s="27" t="s">
        <v>145</v>
      </c>
      <c r="C38" s="27"/>
      <c r="D38" s="27"/>
      <c r="E38" s="32"/>
      <c r="I38" s="59"/>
    </row>
    <row r="39" spans="1:9" x14ac:dyDescent="0.2">
      <c r="A39" s="28" t="s">
        <v>146</v>
      </c>
      <c r="B39" s="28" t="s">
        <v>147</v>
      </c>
      <c r="C39" s="28"/>
      <c r="D39" s="2">
        <v>0</v>
      </c>
      <c r="E39" s="3"/>
      <c r="I39" s="59"/>
    </row>
    <row r="40" spans="1:9" ht="21" x14ac:dyDescent="0.2">
      <c r="A40" s="28" t="s">
        <v>148</v>
      </c>
      <c r="B40" s="28" t="s">
        <v>149</v>
      </c>
      <c r="C40" s="28"/>
      <c r="D40" s="2">
        <v>0</v>
      </c>
      <c r="E40" s="3"/>
      <c r="I40" s="59"/>
    </row>
    <row r="41" spans="1:9" s="4" customFormat="1" x14ac:dyDescent="0.2">
      <c r="A41" s="27" t="s">
        <v>150</v>
      </c>
      <c r="B41" s="27" t="s">
        <v>151</v>
      </c>
      <c r="C41" s="27"/>
      <c r="D41" s="27"/>
      <c r="E41" s="32"/>
      <c r="I41" s="59"/>
    </row>
    <row r="42" spans="1:9" x14ac:dyDescent="0.2">
      <c r="A42" s="28" t="s">
        <v>152</v>
      </c>
      <c r="B42" s="28" t="s">
        <v>153</v>
      </c>
      <c r="C42" s="28"/>
      <c r="D42" s="2">
        <v>0</v>
      </c>
      <c r="E42" s="3"/>
      <c r="I42" s="59"/>
    </row>
    <row r="43" spans="1:9" x14ac:dyDescent="0.2">
      <c r="A43" s="28" t="s">
        <v>154</v>
      </c>
      <c r="B43" s="28" t="s">
        <v>155</v>
      </c>
      <c r="C43" s="28"/>
      <c r="D43" s="2">
        <v>0</v>
      </c>
      <c r="E43" s="3"/>
      <c r="I43" s="59"/>
    </row>
    <row r="44" spans="1:9" x14ac:dyDescent="0.2">
      <c r="A44" s="28" t="s">
        <v>156</v>
      </c>
      <c r="B44" s="28" t="s">
        <v>157</v>
      </c>
      <c r="C44" s="28"/>
      <c r="D44" s="2">
        <v>0</v>
      </c>
      <c r="E44" s="3"/>
      <c r="I44" s="59"/>
    </row>
    <row r="45" spans="1:9" x14ac:dyDescent="0.2">
      <c r="A45" s="28" t="s">
        <v>158</v>
      </c>
      <c r="B45" s="28" t="s">
        <v>159</v>
      </c>
      <c r="C45" s="28"/>
      <c r="D45" s="68">
        <f>ROUND(D32/10000,2)</f>
        <v>7360920.2800000003</v>
      </c>
      <c r="E45" s="69">
        <v>7118657.4699999997</v>
      </c>
      <c r="I45" s="59"/>
    </row>
    <row r="46" spans="1:9" x14ac:dyDescent="0.2">
      <c r="A46" s="30"/>
      <c r="B46" s="30"/>
      <c r="C46" s="30"/>
      <c r="D46" s="30"/>
      <c r="E46" s="34"/>
    </row>
    <row r="49" spans="1:1" x14ac:dyDescent="0.2">
      <c r="A49" s="9"/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zoomScaleNormal="100" workbookViewId="0">
      <selection activeCell="A3" sqref="A3"/>
    </sheetView>
  </sheetViews>
  <sheetFormatPr defaultRowHeight="12.75" x14ac:dyDescent="0.2"/>
  <cols>
    <col min="1" max="1" width="42.28515625" style="57" customWidth="1"/>
    <col min="2" max="2" width="7.42578125" style="57" customWidth="1"/>
    <col min="3" max="3" width="12.5703125" style="55" customWidth="1"/>
    <col min="4" max="4" width="19.85546875" style="55" customWidth="1"/>
    <col min="5" max="5" width="17.140625" style="62" customWidth="1"/>
    <col min="6" max="16384" width="9.140625" style="57"/>
  </cols>
  <sheetData>
    <row r="1" spans="1:9" x14ac:dyDescent="0.2">
      <c r="A1" s="30" t="s">
        <v>0</v>
      </c>
      <c r="B1" s="30" t="s">
        <v>3</v>
      </c>
      <c r="C1" s="30" t="s">
        <v>23</v>
      </c>
      <c r="D1" s="30" t="s">
        <v>299</v>
      </c>
      <c r="E1" s="30" t="s">
        <v>303</v>
      </c>
    </row>
    <row r="2" spans="1:9" x14ac:dyDescent="0.2">
      <c r="A2" s="27" t="s">
        <v>350</v>
      </c>
      <c r="B2" s="28" t="s">
        <v>92</v>
      </c>
      <c r="C2" s="28"/>
      <c r="D2" s="28"/>
      <c r="E2" s="28"/>
    </row>
    <row r="3" spans="1:9" ht="19.5" customHeight="1" x14ac:dyDescent="0.2">
      <c r="A3" s="28" t="s">
        <v>351</v>
      </c>
      <c r="B3" s="84" t="s">
        <v>20</v>
      </c>
      <c r="C3" s="28"/>
      <c r="D3" s="58">
        <v>-20201026000</v>
      </c>
      <c r="E3" s="53">
        <v>-49406004000</v>
      </c>
      <c r="I3" s="59"/>
    </row>
    <row r="4" spans="1:9" x14ac:dyDescent="0.2">
      <c r="A4" s="72" t="s">
        <v>160</v>
      </c>
      <c r="B4" s="28" t="s">
        <v>21</v>
      </c>
      <c r="C4" s="77"/>
      <c r="D4" s="58">
        <v>6446221000</v>
      </c>
      <c r="E4" s="53">
        <v>15000000000</v>
      </c>
      <c r="I4" s="59"/>
    </row>
    <row r="5" spans="1:9" x14ac:dyDescent="0.2">
      <c r="A5" s="72" t="s">
        <v>161</v>
      </c>
      <c r="B5" s="28" t="s">
        <v>22</v>
      </c>
      <c r="C5" s="77"/>
      <c r="D5" s="58">
        <v>1237619000</v>
      </c>
      <c r="E5" s="53">
        <v>477219000</v>
      </c>
      <c r="I5" s="59"/>
    </row>
    <row r="6" spans="1:9" ht="18" customHeight="1" x14ac:dyDescent="0.2">
      <c r="A6" s="72" t="s">
        <v>162</v>
      </c>
      <c r="B6" s="28" t="s">
        <v>37</v>
      </c>
      <c r="C6" s="77"/>
      <c r="D6" s="58">
        <v>0</v>
      </c>
      <c r="E6" s="53">
        <v>348527778</v>
      </c>
      <c r="I6" s="59"/>
    </row>
    <row r="7" spans="1:9" ht="18.75" customHeight="1" x14ac:dyDescent="0.2">
      <c r="A7" s="72" t="s">
        <v>163</v>
      </c>
      <c r="B7" s="28" t="s">
        <v>39</v>
      </c>
      <c r="C7" s="77"/>
      <c r="D7" s="58">
        <v>0</v>
      </c>
      <c r="E7" s="53">
        <v>0</v>
      </c>
      <c r="I7" s="59"/>
    </row>
    <row r="8" spans="1:9" ht="18" customHeight="1" x14ac:dyDescent="0.2">
      <c r="A8" s="72" t="s">
        <v>164</v>
      </c>
      <c r="B8" s="28" t="s">
        <v>41</v>
      </c>
      <c r="C8" s="77"/>
      <c r="D8" s="58">
        <v>-722813881</v>
      </c>
      <c r="E8" s="53">
        <v>-348101327</v>
      </c>
      <c r="I8" s="59"/>
    </row>
    <row r="9" spans="1:9" x14ac:dyDescent="0.2">
      <c r="A9" s="72" t="s">
        <v>165</v>
      </c>
      <c r="B9" s="28" t="s">
        <v>43</v>
      </c>
      <c r="C9" s="77"/>
      <c r="D9" s="58">
        <v>0</v>
      </c>
      <c r="E9" s="53"/>
      <c r="I9" s="59"/>
    </row>
    <row r="10" spans="1:9" ht="21" x14ac:dyDescent="0.2">
      <c r="A10" s="72" t="s">
        <v>166</v>
      </c>
      <c r="B10" s="28" t="s">
        <v>45</v>
      </c>
      <c r="C10" s="77"/>
      <c r="D10" s="58">
        <v>-39970880</v>
      </c>
      <c r="E10" s="53">
        <v>-74109002</v>
      </c>
      <c r="I10" s="59"/>
    </row>
    <row r="11" spans="1:9" ht="15" customHeight="1" x14ac:dyDescent="0.2">
      <c r="A11" s="72" t="s">
        <v>167</v>
      </c>
      <c r="B11" s="28" t="s">
        <v>47</v>
      </c>
      <c r="C11" s="77"/>
      <c r="D11" s="58"/>
      <c r="E11" s="53">
        <v>0</v>
      </c>
      <c r="I11" s="59"/>
    </row>
    <row r="12" spans="1:9" ht="16.5" customHeight="1" x14ac:dyDescent="0.2">
      <c r="A12" s="72" t="s">
        <v>168</v>
      </c>
      <c r="B12" s="28" t="s">
        <v>33</v>
      </c>
      <c r="C12" s="77"/>
      <c r="D12" s="58"/>
      <c r="E12" s="53"/>
      <c r="I12" s="59"/>
    </row>
    <row r="13" spans="1:9" ht="18.75" customHeight="1" x14ac:dyDescent="0.2">
      <c r="A13" s="72" t="s">
        <v>169</v>
      </c>
      <c r="B13" s="28" t="s">
        <v>56</v>
      </c>
      <c r="C13" s="77"/>
      <c r="D13" s="58">
        <v>-13279970761</v>
      </c>
      <c r="E13" s="58">
        <v>-34002467551</v>
      </c>
      <c r="I13" s="59"/>
    </row>
    <row r="14" spans="1:9" ht="15.75" customHeight="1" x14ac:dyDescent="0.2">
      <c r="A14" s="73" t="s">
        <v>170</v>
      </c>
      <c r="B14" s="28" t="s">
        <v>119</v>
      </c>
      <c r="C14" s="77"/>
      <c r="D14" s="58"/>
      <c r="E14" s="53"/>
      <c r="I14" s="59"/>
    </row>
    <row r="15" spans="1:9" ht="22.5" customHeight="1" x14ac:dyDescent="0.2">
      <c r="A15" s="72" t="s">
        <v>171</v>
      </c>
      <c r="B15" s="28" t="s">
        <v>172</v>
      </c>
      <c r="C15" s="77"/>
      <c r="D15" s="58">
        <v>2747193578</v>
      </c>
      <c r="E15" s="53">
        <v>0</v>
      </c>
      <c r="I15" s="59"/>
    </row>
    <row r="16" spans="1:9" ht="16.5" customHeight="1" x14ac:dyDescent="0.2">
      <c r="A16" s="72" t="s">
        <v>173</v>
      </c>
      <c r="B16" s="28" t="s">
        <v>174</v>
      </c>
      <c r="C16" s="77"/>
      <c r="D16" s="58">
        <v>-73840786</v>
      </c>
      <c r="E16" s="53">
        <v>-63551056</v>
      </c>
      <c r="I16" s="59"/>
    </row>
    <row r="17" spans="1:9" ht="18" customHeight="1" x14ac:dyDescent="0.2">
      <c r="A17" s="72" t="s">
        <v>175</v>
      </c>
      <c r="B17" s="28" t="s">
        <v>78</v>
      </c>
      <c r="C17" s="77"/>
      <c r="D17" s="58">
        <v>0</v>
      </c>
      <c r="E17" s="53">
        <v>0</v>
      </c>
      <c r="I17" s="59"/>
    </row>
    <row r="18" spans="1:9" ht="18.75" customHeight="1" x14ac:dyDescent="0.2">
      <c r="A18" s="72" t="s">
        <v>176</v>
      </c>
      <c r="B18" s="28" t="s">
        <v>80</v>
      </c>
      <c r="C18" s="77"/>
      <c r="D18" s="58">
        <v>0</v>
      </c>
      <c r="E18" s="53">
        <v>0</v>
      </c>
      <c r="I18" s="59"/>
    </row>
    <row r="19" spans="1:9" ht="15.75" customHeight="1" x14ac:dyDescent="0.2">
      <c r="A19" s="72" t="s">
        <v>177</v>
      </c>
      <c r="B19" s="28" t="s">
        <v>178</v>
      </c>
      <c r="C19" s="77"/>
      <c r="D19" s="58">
        <v>0</v>
      </c>
      <c r="E19" s="53"/>
      <c r="I19" s="59"/>
    </row>
    <row r="20" spans="1:9" x14ac:dyDescent="0.2">
      <c r="A20" s="72" t="s">
        <v>179</v>
      </c>
      <c r="B20" s="28" t="s">
        <v>28</v>
      </c>
      <c r="C20" s="77"/>
      <c r="D20" s="58">
        <v>2673352792</v>
      </c>
      <c r="E20" s="58">
        <v>-63551056</v>
      </c>
      <c r="I20" s="59"/>
    </row>
    <row r="21" spans="1:9" x14ac:dyDescent="0.2">
      <c r="A21" s="73" t="s">
        <v>180</v>
      </c>
      <c r="B21" s="28" t="s">
        <v>89</v>
      </c>
      <c r="C21" s="77"/>
      <c r="D21" s="60">
        <v>-10606617969</v>
      </c>
      <c r="E21" s="60">
        <v>-34066018607</v>
      </c>
      <c r="I21" s="59"/>
    </row>
    <row r="22" spans="1:9" x14ac:dyDescent="0.2">
      <c r="A22" s="73" t="s">
        <v>181</v>
      </c>
      <c r="B22" s="28" t="s">
        <v>25</v>
      </c>
      <c r="C22" s="77"/>
      <c r="D22" s="60">
        <v>17216751183</v>
      </c>
      <c r="E22" s="60">
        <v>56074044940</v>
      </c>
      <c r="I22" s="59"/>
    </row>
    <row r="23" spans="1:9" x14ac:dyDescent="0.2">
      <c r="A23" s="72" t="s">
        <v>182</v>
      </c>
      <c r="B23" s="28" t="s">
        <v>183</v>
      </c>
      <c r="C23" s="77"/>
      <c r="D23" s="58">
        <v>17216751183</v>
      </c>
      <c r="E23" s="58">
        <v>56074044940</v>
      </c>
      <c r="I23" s="59"/>
    </row>
    <row r="24" spans="1:9" x14ac:dyDescent="0.2">
      <c r="A24" s="72" t="s">
        <v>184</v>
      </c>
      <c r="B24" s="28" t="s">
        <v>185</v>
      </c>
      <c r="C24" s="77"/>
      <c r="D24" s="58">
        <v>17216751183</v>
      </c>
      <c r="E24" s="58">
        <v>56074044940</v>
      </c>
      <c r="I24" s="59"/>
    </row>
    <row r="25" spans="1:9" x14ac:dyDescent="0.2">
      <c r="A25" s="72" t="s">
        <v>186</v>
      </c>
      <c r="B25" s="28" t="s">
        <v>187</v>
      </c>
      <c r="C25" s="77"/>
      <c r="D25" s="58">
        <v>0</v>
      </c>
      <c r="E25" s="58"/>
      <c r="I25" s="59"/>
    </row>
    <row r="26" spans="1:9" x14ac:dyDescent="0.2">
      <c r="A26" s="72" t="s">
        <v>188</v>
      </c>
      <c r="B26" s="28" t="s">
        <v>189</v>
      </c>
      <c r="C26" s="77"/>
      <c r="D26" s="58">
        <v>0</v>
      </c>
      <c r="E26" s="58"/>
      <c r="I26" s="59"/>
    </row>
    <row r="27" spans="1:9" x14ac:dyDescent="0.2">
      <c r="A27" s="73" t="s">
        <v>190</v>
      </c>
      <c r="B27" s="28" t="s">
        <v>191</v>
      </c>
      <c r="C27" s="77"/>
      <c r="D27" s="60">
        <v>6610133214</v>
      </c>
      <c r="E27" s="60">
        <v>22008026333</v>
      </c>
      <c r="I27" s="59"/>
    </row>
    <row r="28" spans="1:9" x14ac:dyDescent="0.2">
      <c r="A28" s="72" t="s">
        <v>192</v>
      </c>
      <c r="B28" s="28" t="s">
        <v>193</v>
      </c>
      <c r="C28" s="77"/>
      <c r="D28" s="58">
        <v>6610133214</v>
      </c>
      <c r="E28" s="58">
        <v>22008026333</v>
      </c>
      <c r="I28" s="59"/>
    </row>
    <row r="29" spans="1:9" x14ac:dyDescent="0.2">
      <c r="A29" s="72" t="s">
        <v>184</v>
      </c>
      <c r="B29" s="28" t="s">
        <v>194</v>
      </c>
      <c r="C29" s="77"/>
      <c r="D29" s="58">
        <v>6610133214</v>
      </c>
      <c r="E29" s="58">
        <v>4008026333</v>
      </c>
      <c r="I29" s="59"/>
    </row>
    <row r="30" spans="1:9" x14ac:dyDescent="0.2">
      <c r="A30" s="72" t="s">
        <v>195</v>
      </c>
      <c r="B30" s="28" t="s">
        <v>196</v>
      </c>
      <c r="C30" s="77"/>
      <c r="D30" s="58">
        <v>0</v>
      </c>
      <c r="E30" s="58">
        <v>18000000000</v>
      </c>
      <c r="I30" s="59"/>
    </row>
    <row r="31" spans="1:9" x14ac:dyDescent="0.2">
      <c r="A31" s="72" t="s">
        <v>188</v>
      </c>
      <c r="B31" s="28" t="s">
        <v>197</v>
      </c>
      <c r="C31" s="77"/>
      <c r="D31" s="58">
        <v>0</v>
      </c>
      <c r="E31" s="58"/>
      <c r="I31" s="59"/>
    </row>
    <row r="32" spans="1:9" ht="21" x14ac:dyDescent="0.2">
      <c r="A32" s="73" t="s">
        <v>198</v>
      </c>
      <c r="B32" s="28" t="s">
        <v>24</v>
      </c>
      <c r="C32" s="77"/>
      <c r="D32" s="31">
        <v>-10606617969</v>
      </c>
      <c r="E32" s="31">
        <v>-34066018607</v>
      </c>
      <c r="I32" s="59"/>
    </row>
    <row r="33" spans="1:5" x14ac:dyDescent="0.2">
      <c r="A33" s="74"/>
      <c r="B33" s="30"/>
      <c r="C33" s="78"/>
      <c r="D33" s="30"/>
      <c r="E33" s="30"/>
    </row>
    <row r="34" spans="1:5" x14ac:dyDescent="0.2">
      <c r="A34" s="10"/>
      <c r="B34" s="10"/>
      <c r="C34" s="11"/>
      <c r="D34" s="11"/>
      <c r="E34" s="11"/>
    </row>
    <row r="35" spans="1:5" x14ac:dyDescent="0.2">
      <c r="A35" s="10"/>
      <c r="B35" s="10"/>
      <c r="C35" s="11"/>
      <c r="D35" s="11"/>
      <c r="E35" s="11"/>
    </row>
    <row r="36" spans="1:5" x14ac:dyDescent="0.2">
      <c r="A36" s="10"/>
      <c r="B36" s="10"/>
      <c r="C36" s="11"/>
      <c r="D36" s="11"/>
      <c r="E36" s="11"/>
    </row>
  </sheetData>
  <dataValidations count="1">
    <dataValidation type="decimal" allowBlank="1" showInputMessage="1" showErrorMessage="1" errorTitle="Sai kiểu dữ liệu!" error="Dữ liệu nhập vào phải là kiểu số!" sqref="D13:E13 D20:D22 D27 D32 E20:E21">
      <formula1>-9999999999999990000</formula1>
      <formula2>99999999999999900000</formula2>
    </dataValidation>
  </dataValidations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10" workbookViewId="0">
      <selection activeCell="C18" sqref="C18"/>
    </sheetView>
  </sheetViews>
  <sheetFormatPr defaultRowHeight="12.75" x14ac:dyDescent="0.2"/>
  <cols>
    <col min="1" max="1" width="3" style="29" customWidth="1"/>
    <col min="2" max="2" width="4.85546875" style="29" customWidth="1"/>
    <col min="3" max="3" width="64.140625" style="29" customWidth="1"/>
    <col min="4" max="4" width="6.5703125" style="29" bestFit="1" customWidth="1"/>
    <col min="5" max="5" width="14" style="55" customWidth="1"/>
    <col min="6" max="6" width="16.28515625" style="56" customWidth="1"/>
    <col min="7" max="256" width="9.140625" style="29"/>
    <col min="257" max="257" width="3" style="29" customWidth="1"/>
    <col min="258" max="258" width="4.85546875" style="29" customWidth="1"/>
    <col min="259" max="259" width="41.7109375" style="29" customWidth="1"/>
    <col min="260" max="260" width="9.140625" style="29"/>
    <col min="261" max="261" width="15" style="29" bestFit="1" customWidth="1"/>
    <col min="262" max="262" width="11.85546875" style="29" customWidth="1"/>
    <col min="263" max="512" width="9.140625" style="29"/>
    <col min="513" max="513" width="3" style="29" customWidth="1"/>
    <col min="514" max="514" width="4.85546875" style="29" customWidth="1"/>
    <col min="515" max="515" width="41.7109375" style="29" customWidth="1"/>
    <col min="516" max="516" width="9.140625" style="29"/>
    <col min="517" max="517" width="15" style="29" bestFit="1" customWidth="1"/>
    <col min="518" max="518" width="11.85546875" style="29" customWidth="1"/>
    <col min="519" max="768" width="9.140625" style="29"/>
    <col min="769" max="769" width="3" style="29" customWidth="1"/>
    <col min="770" max="770" width="4.85546875" style="29" customWidth="1"/>
    <col min="771" max="771" width="41.7109375" style="29" customWidth="1"/>
    <col min="772" max="772" width="9.140625" style="29"/>
    <col min="773" max="773" width="15" style="29" bestFit="1" customWidth="1"/>
    <col min="774" max="774" width="11.85546875" style="29" customWidth="1"/>
    <col min="775" max="1024" width="9.140625" style="29"/>
    <col min="1025" max="1025" width="3" style="29" customWidth="1"/>
    <col min="1026" max="1026" width="4.85546875" style="29" customWidth="1"/>
    <col min="1027" max="1027" width="41.7109375" style="29" customWidth="1"/>
    <col min="1028" max="1028" width="9.140625" style="29"/>
    <col min="1029" max="1029" width="15" style="29" bestFit="1" customWidth="1"/>
    <col min="1030" max="1030" width="11.85546875" style="29" customWidth="1"/>
    <col min="1031" max="1280" width="9.140625" style="29"/>
    <col min="1281" max="1281" width="3" style="29" customWidth="1"/>
    <col min="1282" max="1282" width="4.85546875" style="29" customWidth="1"/>
    <col min="1283" max="1283" width="41.7109375" style="29" customWidth="1"/>
    <col min="1284" max="1284" width="9.140625" style="29"/>
    <col min="1285" max="1285" width="15" style="29" bestFit="1" customWidth="1"/>
    <col min="1286" max="1286" width="11.85546875" style="29" customWidth="1"/>
    <col min="1287" max="1536" width="9.140625" style="29"/>
    <col min="1537" max="1537" width="3" style="29" customWidth="1"/>
    <col min="1538" max="1538" width="4.85546875" style="29" customWidth="1"/>
    <col min="1539" max="1539" width="41.7109375" style="29" customWidth="1"/>
    <col min="1540" max="1540" width="9.140625" style="29"/>
    <col min="1541" max="1541" width="15" style="29" bestFit="1" customWidth="1"/>
    <col min="1542" max="1542" width="11.85546875" style="29" customWidth="1"/>
    <col min="1543" max="1792" width="9.140625" style="29"/>
    <col min="1793" max="1793" width="3" style="29" customWidth="1"/>
    <col min="1794" max="1794" width="4.85546875" style="29" customWidth="1"/>
    <col min="1795" max="1795" width="41.7109375" style="29" customWidth="1"/>
    <col min="1796" max="1796" width="9.140625" style="29"/>
    <col min="1797" max="1797" width="15" style="29" bestFit="1" customWidth="1"/>
    <col min="1798" max="1798" width="11.85546875" style="29" customWidth="1"/>
    <col min="1799" max="2048" width="9.140625" style="29"/>
    <col min="2049" max="2049" width="3" style="29" customWidth="1"/>
    <col min="2050" max="2050" width="4.85546875" style="29" customWidth="1"/>
    <col min="2051" max="2051" width="41.7109375" style="29" customWidth="1"/>
    <col min="2052" max="2052" width="9.140625" style="29"/>
    <col min="2053" max="2053" width="15" style="29" bestFit="1" customWidth="1"/>
    <col min="2054" max="2054" width="11.85546875" style="29" customWidth="1"/>
    <col min="2055" max="2304" width="9.140625" style="29"/>
    <col min="2305" max="2305" width="3" style="29" customWidth="1"/>
    <col min="2306" max="2306" width="4.85546875" style="29" customWidth="1"/>
    <col min="2307" max="2307" width="41.7109375" style="29" customWidth="1"/>
    <col min="2308" max="2308" width="9.140625" style="29"/>
    <col min="2309" max="2309" width="15" style="29" bestFit="1" customWidth="1"/>
    <col min="2310" max="2310" width="11.85546875" style="29" customWidth="1"/>
    <col min="2311" max="2560" width="9.140625" style="29"/>
    <col min="2561" max="2561" width="3" style="29" customWidth="1"/>
    <col min="2562" max="2562" width="4.85546875" style="29" customWidth="1"/>
    <col min="2563" max="2563" width="41.7109375" style="29" customWidth="1"/>
    <col min="2564" max="2564" width="9.140625" style="29"/>
    <col min="2565" max="2565" width="15" style="29" bestFit="1" customWidth="1"/>
    <col min="2566" max="2566" width="11.85546875" style="29" customWidth="1"/>
    <col min="2567" max="2816" width="9.140625" style="29"/>
    <col min="2817" max="2817" width="3" style="29" customWidth="1"/>
    <col min="2818" max="2818" width="4.85546875" style="29" customWidth="1"/>
    <col min="2819" max="2819" width="41.7109375" style="29" customWidth="1"/>
    <col min="2820" max="2820" width="9.140625" style="29"/>
    <col min="2821" max="2821" width="15" style="29" bestFit="1" customWidth="1"/>
    <col min="2822" max="2822" width="11.85546875" style="29" customWidth="1"/>
    <col min="2823" max="3072" width="9.140625" style="29"/>
    <col min="3073" max="3073" width="3" style="29" customWidth="1"/>
    <col min="3074" max="3074" width="4.85546875" style="29" customWidth="1"/>
    <col min="3075" max="3075" width="41.7109375" style="29" customWidth="1"/>
    <col min="3076" max="3076" width="9.140625" style="29"/>
    <col min="3077" max="3077" width="15" style="29" bestFit="1" customWidth="1"/>
    <col min="3078" max="3078" width="11.85546875" style="29" customWidth="1"/>
    <col min="3079" max="3328" width="9.140625" style="29"/>
    <col min="3329" max="3329" width="3" style="29" customWidth="1"/>
    <col min="3330" max="3330" width="4.85546875" style="29" customWidth="1"/>
    <col min="3331" max="3331" width="41.7109375" style="29" customWidth="1"/>
    <col min="3332" max="3332" width="9.140625" style="29"/>
    <col min="3333" max="3333" width="15" style="29" bestFit="1" customWidth="1"/>
    <col min="3334" max="3334" width="11.85546875" style="29" customWidth="1"/>
    <col min="3335" max="3584" width="9.140625" style="29"/>
    <col min="3585" max="3585" width="3" style="29" customWidth="1"/>
    <col min="3586" max="3586" width="4.85546875" style="29" customWidth="1"/>
    <col min="3587" max="3587" width="41.7109375" style="29" customWidth="1"/>
    <col min="3588" max="3588" width="9.140625" style="29"/>
    <col min="3589" max="3589" width="15" style="29" bestFit="1" customWidth="1"/>
    <col min="3590" max="3590" width="11.85546875" style="29" customWidth="1"/>
    <col min="3591" max="3840" width="9.140625" style="29"/>
    <col min="3841" max="3841" width="3" style="29" customWidth="1"/>
    <col min="3842" max="3842" width="4.85546875" style="29" customWidth="1"/>
    <col min="3843" max="3843" width="41.7109375" style="29" customWidth="1"/>
    <col min="3844" max="3844" width="9.140625" style="29"/>
    <col min="3845" max="3845" width="15" style="29" bestFit="1" customWidth="1"/>
    <col min="3846" max="3846" width="11.85546875" style="29" customWidth="1"/>
    <col min="3847" max="4096" width="9.140625" style="29"/>
    <col min="4097" max="4097" width="3" style="29" customWidth="1"/>
    <col min="4098" max="4098" width="4.85546875" style="29" customWidth="1"/>
    <col min="4099" max="4099" width="41.7109375" style="29" customWidth="1"/>
    <col min="4100" max="4100" width="9.140625" style="29"/>
    <col min="4101" max="4101" width="15" style="29" bestFit="1" customWidth="1"/>
    <col min="4102" max="4102" width="11.85546875" style="29" customWidth="1"/>
    <col min="4103" max="4352" width="9.140625" style="29"/>
    <col min="4353" max="4353" width="3" style="29" customWidth="1"/>
    <col min="4354" max="4354" width="4.85546875" style="29" customWidth="1"/>
    <col min="4355" max="4355" width="41.7109375" style="29" customWidth="1"/>
    <col min="4356" max="4356" width="9.140625" style="29"/>
    <col min="4357" max="4357" width="15" style="29" bestFit="1" customWidth="1"/>
    <col min="4358" max="4358" width="11.85546875" style="29" customWidth="1"/>
    <col min="4359" max="4608" width="9.140625" style="29"/>
    <col min="4609" max="4609" width="3" style="29" customWidth="1"/>
    <col min="4610" max="4610" width="4.85546875" style="29" customWidth="1"/>
    <col min="4611" max="4611" width="41.7109375" style="29" customWidth="1"/>
    <col min="4612" max="4612" width="9.140625" style="29"/>
    <col min="4613" max="4613" width="15" style="29" bestFit="1" customWidth="1"/>
    <col min="4614" max="4614" width="11.85546875" style="29" customWidth="1"/>
    <col min="4615" max="4864" width="9.140625" style="29"/>
    <col min="4865" max="4865" width="3" style="29" customWidth="1"/>
    <col min="4866" max="4866" width="4.85546875" style="29" customWidth="1"/>
    <col min="4867" max="4867" width="41.7109375" style="29" customWidth="1"/>
    <col min="4868" max="4868" width="9.140625" style="29"/>
    <col min="4869" max="4869" width="15" style="29" bestFit="1" customWidth="1"/>
    <col min="4870" max="4870" width="11.85546875" style="29" customWidth="1"/>
    <col min="4871" max="5120" width="9.140625" style="29"/>
    <col min="5121" max="5121" width="3" style="29" customWidth="1"/>
    <col min="5122" max="5122" width="4.85546875" style="29" customWidth="1"/>
    <col min="5123" max="5123" width="41.7109375" style="29" customWidth="1"/>
    <col min="5124" max="5124" width="9.140625" style="29"/>
    <col min="5125" max="5125" width="15" style="29" bestFit="1" customWidth="1"/>
    <col min="5126" max="5126" width="11.85546875" style="29" customWidth="1"/>
    <col min="5127" max="5376" width="9.140625" style="29"/>
    <col min="5377" max="5377" width="3" style="29" customWidth="1"/>
    <col min="5378" max="5378" width="4.85546875" style="29" customWidth="1"/>
    <col min="5379" max="5379" width="41.7109375" style="29" customWidth="1"/>
    <col min="5380" max="5380" width="9.140625" style="29"/>
    <col min="5381" max="5381" width="15" style="29" bestFit="1" customWidth="1"/>
    <col min="5382" max="5382" width="11.85546875" style="29" customWidth="1"/>
    <col min="5383" max="5632" width="9.140625" style="29"/>
    <col min="5633" max="5633" width="3" style="29" customWidth="1"/>
    <col min="5634" max="5634" width="4.85546875" style="29" customWidth="1"/>
    <col min="5635" max="5635" width="41.7109375" style="29" customWidth="1"/>
    <col min="5636" max="5636" width="9.140625" style="29"/>
    <col min="5637" max="5637" width="15" style="29" bestFit="1" customWidth="1"/>
    <col min="5638" max="5638" width="11.85546875" style="29" customWidth="1"/>
    <col min="5639" max="5888" width="9.140625" style="29"/>
    <col min="5889" max="5889" width="3" style="29" customWidth="1"/>
    <col min="5890" max="5890" width="4.85546875" style="29" customWidth="1"/>
    <col min="5891" max="5891" width="41.7109375" style="29" customWidth="1"/>
    <col min="5892" max="5892" width="9.140625" style="29"/>
    <col min="5893" max="5893" width="15" style="29" bestFit="1" customWidth="1"/>
    <col min="5894" max="5894" width="11.85546875" style="29" customWidth="1"/>
    <col min="5895" max="6144" width="9.140625" style="29"/>
    <col min="6145" max="6145" width="3" style="29" customWidth="1"/>
    <col min="6146" max="6146" width="4.85546875" style="29" customWidth="1"/>
    <col min="6147" max="6147" width="41.7109375" style="29" customWidth="1"/>
    <col min="6148" max="6148" width="9.140625" style="29"/>
    <col min="6149" max="6149" width="15" style="29" bestFit="1" customWidth="1"/>
    <col min="6150" max="6150" width="11.85546875" style="29" customWidth="1"/>
    <col min="6151" max="6400" width="9.140625" style="29"/>
    <col min="6401" max="6401" width="3" style="29" customWidth="1"/>
    <col min="6402" max="6402" width="4.85546875" style="29" customWidth="1"/>
    <col min="6403" max="6403" width="41.7109375" style="29" customWidth="1"/>
    <col min="6404" max="6404" width="9.140625" style="29"/>
    <col min="6405" max="6405" width="15" style="29" bestFit="1" customWidth="1"/>
    <col min="6406" max="6406" width="11.85546875" style="29" customWidth="1"/>
    <col min="6407" max="6656" width="9.140625" style="29"/>
    <col min="6657" max="6657" width="3" style="29" customWidth="1"/>
    <col min="6658" max="6658" width="4.85546875" style="29" customWidth="1"/>
    <col min="6659" max="6659" width="41.7109375" style="29" customWidth="1"/>
    <col min="6660" max="6660" width="9.140625" style="29"/>
    <col min="6661" max="6661" width="15" style="29" bestFit="1" customWidth="1"/>
    <col min="6662" max="6662" width="11.85546875" style="29" customWidth="1"/>
    <col min="6663" max="6912" width="9.140625" style="29"/>
    <col min="6913" max="6913" width="3" style="29" customWidth="1"/>
    <col min="6914" max="6914" width="4.85546875" style="29" customWidth="1"/>
    <col min="6915" max="6915" width="41.7109375" style="29" customWidth="1"/>
    <col min="6916" max="6916" width="9.140625" style="29"/>
    <col min="6917" max="6917" width="15" style="29" bestFit="1" customWidth="1"/>
    <col min="6918" max="6918" width="11.85546875" style="29" customWidth="1"/>
    <col min="6919" max="7168" width="9.140625" style="29"/>
    <col min="7169" max="7169" width="3" style="29" customWidth="1"/>
    <col min="7170" max="7170" width="4.85546875" style="29" customWidth="1"/>
    <col min="7171" max="7171" width="41.7109375" style="29" customWidth="1"/>
    <col min="7172" max="7172" width="9.140625" style="29"/>
    <col min="7173" max="7173" width="15" style="29" bestFit="1" customWidth="1"/>
    <col min="7174" max="7174" width="11.85546875" style="29" customWidth="1"/>
    <col min="7175" max="7424" width="9.140625" style="29"/>
    <col min="7425" max="7425" width="3" style="29" customWidth="1"/>
    <col min="7426" max="7426" width="4.85546875" style="29" customWidth="1"/>
    <col min="7427" max="7427" width="41.7109375" style="29" customWidth="1"/>
    <col min="7428" max="7428" width="9.140625" style="29"/>
    <col min="7429" max="7429" width="15" style="29" bestFit="1" customWidth="1"/>
    <col min="7430" max="7430" width="11.85546875" style="29" customWidth="1"/>
    <col min="7431" max="7680" width="9.140625" style="29"/>
    <col min="7681" max="7681" width="3" style="29" customWidth="1"/>
    <col min="7682" max="7682" width="4.85546875" style="29" customWidth="1"/>
    <col min="7683" max="7683" width="41.7109375" style="29" customWidth="1"/>
    <col min="7684" max="7684" width="9.140625" style="29"/>
    <col min="7685" max="7685" width="15" style="29" bestFit="1" customWidth="1"/>
    <col min="7686" max="7686" width="11.85546875" style="29" customWidth="1"/>
    <col min="7687" max="7936" width="9.140625" style="29"/>
    <col min="7937" max="7937" width="3" style="29" customWidth="1"/>
    <col min="7938" max="7938" width="4.85546875" style="29" customWidth="1"/>
    <col min="7939" max="7939" width="41.7109375" style="29" customWidth="1"/>
    <col min="7940" max="7940" width="9.140625" style="29"/>
    <col min="7941" max="7941" width="15" style="29" bestFit="1" customWidth="1"/>
    <col min="7942" max="7942" width="11.85546875" style="29" customWidth="1"/>
    <col min="7943" max="8192" width="9.140625" style="29"/>
    <col min="8193" max="8193" width="3" style="29" customWidth="1"/>
    <col min="8194" max="8194" width="4.85546875" style="29" customWidth="1"/>
    <col min="8195" max="8195" width="41.7109375" style="29" customWidth="1"/>
    <col min="8196" max="8196" width="9.140625" style="29"/>
    <col min="8197" max="8197" width="15" style="29" bestFit="1" customWidth="1"/>
    <col min="8198" max="8198" width="11.85546875" style="29" customWidth="1"/>
    <col min="8199" max="8448" width="9.140625" style="29"/>
    <col min="8449" max="8449" width="3" style="29" customWidth="1"/>
    <col min="8450" max="8450" width="4.85546875" style="29" customWidth="1"/>
    <col min="8451" max="8451" width="41.7109375" style="29" customWidth="1"/>
    <col min="8452" max="8452" width="9.140625" style="29"/>
    <col min="8453" max="8453" width="15" style="29" bestFit="1" customWidth="1"/>
    <col min="8454" max="8454" width="11.85546875" style="29" customWidth="1"/>
    <col min="8455" max="8704" width="9.140625" style="29"/>
    <col min="8705" max="8705" width="3" style="29" customWidth="1"/>
    <col min="8706" max="8706" width="4.85546875" style="29" customWidth="1"/>
    <col min="8707" max="8707" width="41.7109375" style="29" customWidth="1"/>
    <col min="8708" max="8708" width="9.140625" style="29"/>
    <col min="8709" max="8709" width="15" style="29" bestFit="1" customWidth="1"/>
    <col min="8710" max="8710" width="11.85546875" style="29" customWidth="1"/>
    <col min="8711" max="8960" width="9.140625" style="29"/>
    <col min="8961" max="8961" width="3" style="29" customWidth="1"/>
    <col min="8962" max="8962" width="4.85546875" style="29" customWidth="1"/>
    <col min="8963" max="8963" width="41.7109375" style="29" customWidth="1"/>
    <col min="8964" max="8964" width="9.140625" style="29"/>
    <col min="8965" max="8965" width="15" style="29" bestFit="1" customWidth="1"/>
    <col min="8966" max="8966" width="11.85546875" style="29" customWidth="1"/>
    <col min="8967" max="9216" width="9.140625" style="29"/>
    <col min="9217" max="9217" width="3" style="29" customWidth="1"/>
    <col min="9218" max="9218" width="4.85546875" style="29" customWidth="1"/>
    <col min="9219" max="9219" width="41.7109375" style="29" customWidth="1"/>
    <col min="9220" max="9220" width="9.140625" style="29"/>
    <col min="9221" max="9221" width="15" style="29" bestFit="1" customWidth="1"/>
    <col min="9222" max="9222" width="11.85546875" style="29" customWidth="1"/>
    <col min="9223" max="9472" width="9.140625" style="29"/>
    <col min="9473" max="9473" width="3" style="29" customWidth="1"/>
    <col min="9474" max="9474" width="4.85546875" style="29" customWidth="1"/>
    <col min="9475" max="9475" width="41.7109375" style="29" customWidth="1"/>
    <col min="9476" max="9476" width="9.140625" style="29"/>
    <col min="9477" max="9477" width="15" style="29" bestFit="1" customWidth="1"/>
    <col min="9478" max="9478" width="11.85546875" style="29" customWidth="1"/>
    <col min="9479" max="9728" width="9.140625" style="29"/>
    <col min="9729" max="9729" width="3" style="29" customWidth="1"/>
    <col min="9730" max="9730" width="4.85546875" style="29" customWidth="1"/>
    <col min="9731" max="9731" width="41.7109375" style="29" customWidth="1"/>
    <col min="9732" max="9732" width="9.140625" style="29"/>
    <col min="9733" max="9733" width="15" style="29" bestFit="1" customWidth="1"/>
    <col min="9734" max="9734" width="11.85546875" style="29" customWidth="1"/>
    <col min="9735" max="9984" width="9.140625" style="29"/>
    <col min="9985" max="9985" width="3" style="29" customWidth="1"/>
    <col min="9986" max="9986" width="4.85546875" style="29" customWidth="1"/>
    <col min="9987" max="9987" width="41.7109375" style="29" customWidth="1"/>
    <col min="9988" max="9988" width="9.140625" style="29"/>
    <col min="9989" max="9989" width="15" style="29" bestFit="1" customWidth="1"/>
    <col min="9990" max="9990" width="11.85546875" style="29" customWidth="1"/>
    <col min="9991" max="10240" width="9.140625" style="29"/>
    <col min="10241" max="10241" width="3" style="29" customWidth="1"/>
    <col min="10242" max="10242" width="4.85546875" style="29" customWidth="1"/>
    <col min="10243" max="10243" width="41.7109375" style="29" customWidth="1"/>
    <col min="10244" max="10244" width="9.140625" style="29"/>
    <col min="10245" max="10245" width="15" style="29" bestFit="1" customWidth="1"/>
    <col min="10246" max="10246" width="11.85546875" style="29" customWidth="1"/>
    <col min="10247" max="10496" width="9.140625" style="29"/>
    <col min="10497" max="10497" width="3" style="29" customWidth="1"/>
    <col min="10498" max="10498" width="4.85546875" style="29" customWidth="1"/>
    <col min="10499" max="10499" width="41.7109375" style="29" customWidth="1"/>
    <col min="10500" max="10500" width="9.140625" style="29"/>
    <col min="10501" max="10501" width="15" style="29" bestFit="1" customWidth="1"/>
    <col min="10502" max="10502" width="11.85546875" style="29" customWidth="1"/>
    <col min="10503" max="10752" width="9.140625" style="29"/>
    <col min="10753" max="10753" width="3" style="29" customWidth="1"/>
    <col min="10754" max="10754" width="4.85546875" style="29" customWidth="1"/>
    <col min="10755" max="10755" width="41.7109375" style="29" customWidth="1"/>
    <col min="10756" max="10756" width="9.140625" style="29"/>
    <col min="10757" max="10757" width="15" style="29" bestFit="1" customWidth="1"/>
    <col min="10758" max="10758" width="11.85546875" style="29" customWidth="1"/>
    <col min="10759" max="11008" width="9.140625" style="29"/>
    <col min="11009" max="11009" width="3" style="29" customWidth="1"/>
    <col min="11010" max="11010" width="4.85546875" style="29" customWidth="1"/>
    <col min="11011" max="11011" width="41.7109375" style="29" customWidth="1"/>
    <col min="11012" max="11012" width="9.140625" style="29"/>
    <col min="11013" max="11013" width="15" style="29" bestFit="1" customWidth="1"/>
    <col min="11014" max="11014" width="11.85546875" style="29" customWidth="1"/>
    <col min="11015" max="11264" width="9.140625" style="29"/>
    <col min="11265" max="11265" width="3" style="29" customWidth="1"/>
    <col min="11266" max="11266" width="4.85546875" style="29" customWidth="1"/>
    <col min="11267" max="11267" width="41.7109375" style="29" customWidth="1"/>
    <col min="11268" max="11268" width="9.140625" style="29"/>
    <col min="11269" max="11269" width="15" style="29" bestFit="1" customWidth="1"/>
    <col min="11270" max="11270" width="11.85546875" style="29" customWidth="1"/>
    <col min="11271" max="11520" width="9.140625" style="29"/>
    <col min="11521" max="11521" width="3" style="29" customWidth="1"/>
    <col min="11522" max="11522" width="4.85546875" style="29" customWidth="1"/>
    <col min="11523" max="11523" width="41.7109375" style="29" customWidth="1"/>
    <col min="11524" max="11524" width="9.140625" style="29"/>
    <col min="11525" max="11525" width="15" style="29" bestFit="1" customWidth="1"/>
    <col min="11526" max="11526" width="11.85546875" style="29" customWidth="1"/>
    <col min="11527" max="11776" width="9.140625" style="29"/>
    <col min="11777" max="11777" width="3" style="29" customWidth="1"/>
    <col min="11778" max="11778" width="4.85546875" style="29" customWidth="1"/>
    <col min="11779" max="11779" width="41.7109375" style="29" customWidth="1"/>
    <col min="11780" max="11780" width="9.140625" style="29"/>
    <col min="11781" max="11781" width="15" style="29" bestFit="1" customWidth="1"/>
    <col min="11782" max="11782" width="11.85546875" style="29" customWidth="1"/>
    <col min="11783" max="12032" width="9.140625" style="29"/>
    <col min="12033" max="12033" width="3" style="29" customWidth="1"/>
    <col min="12034" max="12034" width="4.85546875" style="29" customWidth="1"/>
    <col min="12035" max="12035" width="41.7109375" style="29" customWidth="1"/>
    <col min="12036" max="12036" width="9.140625" style="29"/>
    <col min="12037" max="12037" width="15" style="29" bestFit="1" customWidth="1"/>
    <col min="12038" max="12038" width="11.85546875" style="29" customWidth="1"/>
    <col min="12039" max="12288" width="9.140625" style="29"/>
    <col min="12289" max="12289" width="3" style="29" customWidth="1"/>
    <col min="12290" max="12290" width="4.85546875" style="29" customWidth="1"/>
    <col min="12291" max="12291" width="41.7109375" style="29" customWidth="1"/>
    <col min="12292" max="12292" width="9.140625" style="29"/>
    <col min="12293" max="12293" width="15" style="29" bestFit="1" customWidth="1"/>
    <col min="12294" max="12294" width="11.85546875" style="29" customWidth="1"/>
    <col min="12295" max="12544" width="9.140625" style="29"/>
    <col min="12545" max="12545" width="3" style="29" customWidth="1"/>
    <col min="12546" max="12546" width="4.85546875" style="29" customWidth="1"/>
    <col min="12547" max="12547" width="41.7109375" style="29" customWidth="1"/>
    <col min="12548" max="12548" width="9.140625" style="29"/>
    <col min="12549" max="12549" width="15" style="29" bestFit="1" customWidth="1"/>
    <col min="12550" max="12550" width="11.85546875" style="29" customWidth="1"/>
    <col min="12551" max="12800" width="9.140625" style="29"/>
    <col min="12801" max="12801" width="3" style="29" customWidth="1"/>
    <col min="12802" max="12802" width="4.85546875" style="29" customWidth="1"/>
    <col min="12803" max="12803" width="41.7109375" style="29" customWidth="1"/>
    <col min="12804" max="12804" width="9.140625" style="29"/>
    <col min="12805" max="12805" width="15" style="29" bestFit="1" customWidth="1"/>
    <col min="12806" max="12806" width="11.85546875" style="29" customWidth="1"/>
    <col min="12807" max="13056" width="9.140625" style="29"/>
    <col min="13057" max="13057" width="3" style="29" customWidth="1"/>
    <col min="13058" max="13058" width="4.85546875" style="29" customWidth="1"/>
    <col min="13059" max="13059" width="41.7109375" style="29" customWidth="1"/>
    <col min="13060" max="13060" width="9.140625" style="29"/>
    <col min="13061" max="13061" width="15" style="29" bestFit="1" customWidth="1"/>
    <col min="13062" max="13062" width="11.85546875" style="29" customWidth="1"/>
    <col min="13063" max="13312" width="9.140625" style="29"/>
    <col min="13313" max="13313" width="3" style="29" customWidth="1"/>
    <col min="13314" max="13314" width="4.85546875" style="29" customWidth="1"/>
    <col min="13315" max="13315" width="41.7109375" style="29" customWidth="1"/>
    <col min="13316" max="13316" width="9.140625" style="29"/>
    <col min="13317" max="13317" width="15" style="29" bestFit="1" customWidth="1"/>
    <col min="13318" max="13318" width="11.85546875" style="29" customWidth="1"/>
    <col min="13319" max="13568" width="9.140625" style="29"/>
    <col min="13569" max="13569" width="3" style="29" customWidth="1"/>
    <col min="13570" max="13570" width="4.85546875" style="29" customWidth="1"/>
    <col min="13571" max="13571" width="41.7109375" style="29" customWidth="1"/>
    <col min="13572" max="13572" width="9.140625" style="29"/>
    <col min="13573" max="13573" width="15" style="29" bestFit="1" customWidth="1"/>
    <col min="13574" max="13574" width="11.85546875" style="29" customWidth="1"/>
    <col min="13575" max="13824" width="9.140625" style="29"/>
    <col min="13825" max="13825" width="3" style="29" customWidth="1"/>
    <col min="13826" max="13826" width="4.85546875" style="29" customWidth="1"/>
    <col min="13827" max="13827" width="41.7109375" style="29" customWidth="1"/>
    <col min="13828" max="13828" width="9.140625" style="29"/>
    <col min="13829" max="13829" width="15" style="29" bestFit="1" customWidth="1"/>
    <col min="13830" max="13830" width="11.85546875" style="29" customWidth="1"/>
    <col min="13831" max="14080" width="9.140625" style="29"/>
    <col min="14081" max="14081" width="3" style="29" customWidth="1"/>
    <col min="14082" max="14082" width="4.85546875" style="29" customWidth="1"/>
    <col min="14083" max="14083" width="41.7109375" style="29" customWidth="1"/>
    <col min="14084" max="14084" width="9.140625" style="29"/>
    <col min="14085" max="14085" width="15" style="29" bestFit="1" customWidth="1"/>
    <col min="14086" max="14086" width="11.85546875" style="29" customWidth="1"/>
    <col min="14087" max="14336" width="9.140625" style="29"/>
    <col min="14337" max="14337" width="3" style="29" customWidth="1"/>
    <col min="14338" max="14338" width="4.85546875" style="29" customWidth="1"/>
    <col min="14339" max="14339" width="41.7109375" style="29" customWidth="1"/>
    <col min="14340" max="14340" width="9.140625" style="29"/>
    <col min="14341" max="14341" width="15" style="29" bestFit="1" customWidth="1"/>
    <col min="14342" max="14342" width="11.85546875" style="29" customWidth="1"/>
    <col min="14343" max="14592" width="9.140625" style="29"/>
    <col min="14593" max="14593" width="3" style="29" customWidth="1"/>
    <col min="14594" max="14594" width="4.85546875" style="29" customWidth="1"/>
    <col min="14595" max="14595" width="41.7109375" style="29" customWidth="1"/>
    <col min="14596" max="14596" width="9.140625" style="29"/>
    <col min="14597" max="14597" width="15" style="29" bestFit="1" customWidth="1"/>
    <col min="14598" max="14598" width="11.85546875" style="29" customWidth="1"/>
    <col min="14599" max="14848" width="9.140625" style="29"/>
    <col min="14849" max="14849" width="3" style="29" customWidth="1"/>
    <col min="14850" max="14850" width="4.85546875" style="29" customWidth="1"/>
    <col min="14851" max="14851" width="41.7109375" style="29" customWidth="1"/>
    <col min="14852" max="14852" width="9.140625" style="29"/>
    <col min="14853" max="14853" width="15" style="29" bestFit="1" customWidth="1"/>
    <col min="14854" max="14854" width="11.85546875" style="29" customWidth="1"/>
    <col min="14855" max="15104" width="9.140625" style="29"/>
    <col min="15105" max="15105" width="3" style="29" customWidth="1"/>
    <col min="15106" max="15106" width="4.85546875" style="29" customWidth="1"/>
    <col min="15107" max="15107" width="41.7109375" style="29" customWidth="1"/>
    <col min="15108" max="15108" width="9.140625" style="29"/>
    <col min="15109" max="15109" width="15" style="29" bestFit="1" customWidth="1"/>
    <col min="15110" max="15110" width="11.85546875" style="29" customWidth="1"/>
    <col min="15111" max="15360" width="9.140625" style="29"/>
    <col min="15361" max="15361" width="3" style="29" customWidth="1"/>
    <col min="15362" max="15362" width="4.85546875" style="29" customWidth="1"/>
    <col min="15363" max="15363" width="41.7109375" style="29" customWidth="1"/>
    <col min="15364" max="15364" width="9.140625" style="29"/>
    <col min="15365" max="15365" width="15" style="29" bestFit="1" customWidth="1"/>
    <col min="15366" max="15366" width="11.85546875" style="29" customWidth="1"/>
    <col min="15367" max="15616" width="9.140625" style="29"/>
    <col min="15617" max="15617" width="3" style="29" customWidth="1"/>
    <col min="15618" max="15618" width="4.85546875" style="29" customWidth="1"/>
    <col min="15619" max="15619" width="41.7109375" style="29" customWidth="1"/>
    <col min="15620" max="15620" width="9.140625" style="29"/>
    <col min="15621" max="15621" width="15" style="29" bestFit="1" customWidth="1"/>
    <col min="15622" max="15622" width="11.85546875" style="29" customWidth="1"/>
    <col min="15623" max="15872" width="9.140625" style="29"/>
    <col min="15873" max="15873" width="3" style="29" customWidth="1"/>
    <col min="15874" max="15874" width="4.85546875" style="29" customWidth="1"/>
    <col min="15875" max="15875" width="41.7109375" style="29" customWidth="1"/>
    <col min="15876" max="15876" width="9.140625" style="29"/>
    <col min="15877" max="15877" width="15" style="29" bestFit="1" customWidth="1"/>
    <col min="15878" max="15878" width="11.85546875" style="29" customWidth="1"/>
    <col min="15879" max="16128" width="9.140625" style="29"/>
    <col min="16129" max="16129" width="3" style="29" customWidth="1"/>
    <col min="16130" max="16130" width="4.85546875" style="29" customWidth="1"/>
    <col min="16131" max="16131" width="41.7109375" style="29" customWidth="1"/>
    <col min="16132" max="16132" width="9.140625" style="29"/>
    <col min="16133" max="16133" width="15" style="29" bestFit="1" customWidth="1"/>
    <col min="16134" max="16134" width="11.85546875" style="29" customWidth="1"/>
    <col min="16135" max="16384" width="9.140625" style="29"/>
  </cols>
  <sheetData>
    <row r="1" spans="1:6" ht="21" x14ac:dyDescent="0.2">
      <c r="A1" s="107" t="s">
        <v>202</v>
      </c>
      <c r="B1" s="108"/>
      <c r="C1" s="94" t="s">
        <v>0</v>
      </c>
      <c r="D1" s="26" t="s">
        <v>227</v>
      </c>
      <c r="E1" s="26" t="s">
        <v>299</v>
      </c>
      <c r="F1" s="26" t="s">
        <v>305</v>
      </c>
    </row>
    <row r="2" spans="1:6" ht="17.25" customHeight="1" x14ac:dyDescent="0.25">
      <c r="A2" s="12"/>
      <c r="B2" s="84"/>
      <c r="C2" s="28" t="s">
        <v>271</v>
      </c>
      <c r="D2" s="28" t="s">
        <v>272</v>
      </c>
      <c r="E2" s="45">
        <v>70232949785</v>
      </c>
      <c r="F2" s="52">
        <v>0</v>
      </c>
    </row>
    <row r="3" spans="1:6" x14ac:dyDescent="0.2">
      <c r="A3" s="72" t="s">
        <v>119</v>
      </c>
      <c r="B3" s="28"/>
      <c r="C3" s="77" t="s">
        <v>273</v>
      </c>
      <c r="D3" s="28" t="s">
        <v>274</v>
      </c>
      <c r="E3" s="53">
        <v>3551033844</v>
      </c>
      <c r="F3" s="54">
        <v>-1196808717</v>
      </c>
    </row>
    <row r="4" spans="1:6" x14ac:dyDescent="0.2">
      <c r="A4" s="72"/>
      <c r="B4" s="28" t="s">
        <v>275</v>
      </c>
      <c r="C4" s="77" t="s">
        <v>276</v>
      </c>
      <c r="D4" s="28" t="s">
        <v>277</v>
      </c>
      <c r="E4" s="45">
        <v>3551033844</v>
      </c>
      <c r="F4" s="52">
        <v>-1196808717</v>
      </c>
    </row>
    <row r="5" spans="1:6" x14ac:dyDescent="0.2">
      <c r="A5" s="72"/>
      <c r="B5" s="28" t="s">
        <v>278</v>
      </c>
      <c r="C5" s="77" t="s">
        <v>279</v>
      </c>
      <c r="D5" s="28" t="s">
        <v>280</v>
      </c>
      <c r="E5" s="45">
        <v>0</v>
      </c>
      <c r="F5" s="52">
        <v>0</v>
      </c>
    </row>
    <row r="6" spans="1:6" x14ac:dyDescent="0.2">
      <c r="A6" s="72" t="s">
        <v>246</v>
      </c>
      <c r="B6" s="28"/>
      <c r="C6" s="77" t="s">
        <v>281</v>
      </c>
      <c r="D6" s="28" t="s">
        <v>282</v>
      </c>
      <c r="E6" s="53">
        <v>1538395283</v>
      </c>
      <c r="F6" s="54">
        <v>71188653400</v>
      </c>
    </row>
    <row r="7" spans="1:6" x14ac:dyDescent="0.2">
      <c r="A7" s="72"/>
      <c r="B7" s="28" t="s">
        <v>283</v>
      </c>
      <c r="C7" s="77" t="s">
        <v>284</v>
      </c>
      <c r="D7" s="28" t="s">
        <v>285</v>
      </c>
      <c r="E7" s="45">
        <v>2733862000</v>
      </c>
      <c r="F7" s="52">
        <v>71252561800</v>
      </c>
    </row>
    <row r="8" spans="1:6" x14ac:dyDescent="0.2">
      <c r="A8" s="72"/>
      <c r="B8" s="28" t="s">
        <v>286</v>
      </c>
      <c r="C8" s="77" t="s">
        <v>287</v>
      </c>
      <c r="D8" s="28" t="s">
        <v>288</v>
      </c>
      <c r="E8" s="53">
        <v>-1195466717</v>
      </c>
      <c r="F8" s="54">
        <v>-63908400</v>
      </c>
    </row>
    <row r="9" spans="1:6" x14ac:dyDescent="0.2">
      <c r="A9" s="72" t="s">
        <v>250</v>
      </c>
      <c r="B9" s="28"/>
      <c r="C9" s="77" t="s">
        <v>289</v>
      </c>
      <c r="D9" s="28" t="s">
        <v>290</v>
      </c>
      <c r="E9" s="53">
        <v>75322378912</v>
      </c>
      <c r="F9" s="54">
        <v>69991844683</v>
      </c>
    </row>
    <row r="10" spans="1:6" x14ac:dyDescent="0.2">
      <c r="A10" s="109"/>
      <c r="B10" s="109"/>
      <c r="C10" s="26"/>
      <c r="D10" s="26"/>
      <c r="E10" s="26"/>
      <c r="F10" s="26"/>
    </row>
    <row r="11" spans="1:6" s="87" customFormat="1" x14ac:dyDescent="0.2">
      <c r="E11" s="88"/>
      <c r="F11" s="89"/>
    </row>
  </sheetData>
  <mergeCells count="2">
    <mergeCell ref="A1:B1"/>
    <mergeCell ref="A10:B10"/>
  </mergeCells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55" workbookViewId="0">
      <selection activeCell="F47" sqref="F47"/>
    </sheetView>
  </sheetViews>
  <sheetFormatPr defaultRowHeight="10.5" x14ac:dyDescent="0.15"/>
  <cols>
    <col min="1" max="1" width="4.5703125" style="42" customWidth="1"/>
    <col min="2" max="2" width="42.85546875" style="42" customWidth="1"/>
    <col min="3" max="3" width="9.140625" style="42"/>
    <col min="4" max="4" width="11.28515625" style="50" bestFit="1" customWidth="1"/>
    <col min="5" max="5" width="17" style="50" customWidth="1"/>
    <col min="6" max="6" width="18" style="50" customWidth="1"/>
    <col min="7" max="7" width="12.42578125" style="51" customWidth="1"/>
    <col min="8" max="11" width="9.140625" style="42"/>
    <col min="12" max="12" width="9.5703125" style="42" bestFit="1" customWidth="1"/>
    <col min="13" max="256" width="9.140625" style="42"/>
    <col min="257" max="257" width="4.5703125" style="42" customWidth="1"/>
    <col min="258" max="258" width="42.85546875" style="42" customWidth="1"/>
    <col min="259" max="259" width="9.140625" style="42"/>
    <col min="260" max="260" width="11.28515625" style="42" bestFit="1" customWidth="1"/>
    <col min="261" max="261" width="17" style="42" customWidth="1"/>
    <col min="262" max="262" width="18" style="42" customWidth="1"/>
    <col min="263" max="263" width="12.42578125" style="42" customWidth="1"/>
    <col min="264" max="512" width="9.140625" style="42"/>
    <col min="513" max="513" width="4.5703125" style="42" customWidth="1"/>
    <col min="514" max="514" width="42.85546875" style="42" customWidth="1"/>
    <col min="515" max="515" width="9.140625" style="42"/>
    <col min="516" max="516" width="11.28515625" style="42" bestFit="1" customWidth="1"/>
    <col min="517" max="517" width="17" style="42" customWidth="1"/>
    <col min="518" max="518" width="18" style="42" customWidth="1"/>
    <col min="519" max="519" width="12.42578125" style="42" customWidth="1"/>
    <col min="520" max="768" width="9.140625" style="42"/>
    <col min="769" max="769" width="4.5703125" style="42" customWidth="1"/>
    <col min="770" max="770" width="42.85546875" style="42" customWidth="1"/>
    <col min="771" max="771" width="9.140625" style="42"/>
    <col min="772" max="772" width="11.28515625" style="42" bestFit="1" customWidth="1"/>
    <col min="773" max="773" width="17" style="42" customWidth="1"/>
    <col min="774" max="774" width="18" style="42" customWidth="1"/>
    <col min="775" max="775" width="12.42578125" style="42" customWidth="1"/>
    <col min="776" max="1024" width="9.140625" style="42"/>
    <col min="1025" max="1025" width="4.5703125" style="42" customWidth="1"/>
    <col min="1026" max="1026" width="42.85546875" style="42" customWidth="1"/>
    <col min="1027" max="1027" width="9.140625" style="42"/>
    <col min="1028" max="1028" width="11.28515625" style="42" bestFit="1" customWidth="1"/>
    <col min="1029" max="1029" width="17" style="42" customWidth="1"/>
    <col min="1030" max="1030" width="18" style="42" customWidth="1"/>
    <col min="1031" max="1031" width="12.42578125" style="42" customWidth="1"/>
    <col min="1032" max="1280" width="9.140625" style="42"/>
    <col min="1281" max="1281" width="4.5703125" style="42" customWidth="1"/>
    <col min="1282" max="1282" width="42.85546875" style="42" customWidth="1"/>
    <col min="1283" max="1283" width="9.140625" style="42"/>
    <col min="1284" max="1284" width="11.28515625" style="42" bestFit="1" customWidth="1"/>
    <col min="1285" max="1285" width="17" style="42" customWidth="1"/>
    <col min="1286" max="1286" width="18" style="42" customWidth="1"/>
    <col min="1287" max="1287" width="12.42578125" style="42" customWidth="1"/>
    <col min="1288" max="1536" width="9.140625" style="42"/>
    <col min="1537" max="1537" width="4.5703125" style="42" customWidth="1"/>
    <col min="1538" max="1538" width="42.85546875" style="42" customWidth="1"/>
    <col min="1539" max="1539" width="9.140625" style="42"/>
    <col min="1540" max="1540" width="11.28515625" style="42" bestFit="1" customWidth="1"/>
    <col min="1541" max="1541" width="17" style="42" customWidth="1"/>
    <col min="1542" max="1542" width="18" style="42" customWidth="1"/>
    <col min="1543" max="1543" width="12.42578125" style="42" customWidth="1"/>
    <col min="1544" max="1792" width="9.140625" style="42"/>
    <col min="1793" max="1793" width="4.5703125" style="42" customWidth="1"/>
    <col min="1794" max="1794" width="42.85546875" style="42" customWidth="1"/>
    <col min="1795" max="1795" width="9.140625" style="42"/>
    <col min="1796" max="1796" width="11.28515625" style="42" bestFit="1" customWidth="1"/>
    <col min="1797" max="1797" width="17" style="42" customWidth="1"/>
    <col min="1798" max="1798" width="18" style="42" customWidth="1"/>
    <col min="1799" max="1799" width="12.42578125" style="42" customWidth="1"/>
    <col min="1800" max="2048" width="9.140625" style="42"/>
    <col min="2049" max="2049" width="4.5703125" style="42" customWidth="1"/>
    <col min="2050" max="2050" width="42.85546875" style="42" customWidth="1"/>
    <col min="2051" max="2051" width="9.140625" style="42"/>
    <col min="2052" max="2052" width="11.28515625" style="42" bestFit="1" customWidth="1"/>
    <col min="2053" max="2053" width="17" style="42" customWidth="1"/>
    <col min="2054" max="2054" width="18" style="42" customWidth="1"/>
    <col min="2055" max="2055" width="12.42578125" style="42" customWidth="1"/>
    <col min="2056" max="2304" width="9.140625" style="42"/>
    <col min="2305" max="2305" width="4.5703125" style="42" customWidth="1"/>
    <col min="2306" max="2306" width="42.85546875" style="42" customWidth="1"/>
    <col min="2307" max="2307" width="9.140625" style="42"/>
    <col min="2308" max="2308" width="11.28515625" style="42" bestFit="1" customWidth="1"/>
    <col min="2309" max="2309" width="17" style="42" customWidth="1"/>
    <col min="2310" max="2310" width="18" style="42" customWidth="1"/>
    <col min="2311" max="2311" width="12.42578125" style="42" customWidth="1"/>
    <col min="2312" max="2560" width="9.140625" style="42"/>
    <col min="2561" max="2561" width="4.5703125" style="42" customWidth="1"/>
    <col min="2562" max="2562" width="42.85546875" style="42" customWidth="1"/>
    <col min="2563" max="2563" width="9.140625" style="42"/>
    <col min="2564" max="2564" width="11.28515625" style="42" bestFit="1" customWidth="1"/>
    <col min="2565" max="2565" width="17" style="42" customWidth="1"/>
    <col min="2566" max="2566" width="18" style="42" customWidth="1"/>
    <col min="2567" max="2567" width="12.42578125" style="42" customWidth="1"/>
    <col min="2568" max="2816" width="9.140625" style="42"/>
    <col min="2817" max="2817" width="4.5703125" style="42" customWidth="1"/>
    <col min="2818" max="2818" width="42.85546875" style="42" customWidth="1"/>
    <col min="2819" max="2819" width="9.140625" style="42"/>
    <col min="2820" max="2820" width="11.28515625" style="42" bestFit="1" customWidth="1"/>
    <col min="2821" max="2821" width="17" style="42" customWidth="1"/>
    <col min="2822" max="2822" width="18" style="42" customWidth="1"/>
    <col min="2823" max="2823" width="12.42578125" style="42" customWidth="1"/>
    <col min="2824" max="3072" width="9.140625" style="42"/>
    <col min="3073" max="3073" width="4.5703125" style="42" customWidth="1"/>
    <col min="3074" max="3074" width="42.85546875" style="42" customWidth="1"/>
    <col min="3075" max="3075" width="9.140625" style="42"/>
    <col min="3076" max="3076" width="11.28515625" style="42" bestFit="1" customWidth="1"/>
    <col min="3077" max="3077" width="17" style="42" customWidth="1"/>
    <col min="3078" max="3078" width="18" style="42" customWidth="1"/>
    <col min="3079" max="3079" width="12.42578125" style="42" customWidth="1"/>
    <col min="3080" max="3328" width="9.140625" style="42"/>
    <col min="3329" max="3329" width="4.5703125" style="42" customWidth="1"/>
    <col min="3330" max="3330" width="42.85546875" style="42" customWidth="1"/>
    <col min="3331" max="3331" width="9.140625" style="42"/>
    <col min="3332" max="3332" width="11.28515625" style="42" bestFit="1" customWidth="1"/>
    <col min="3333" max="3333" width="17" style="42" customWidth="1"/>
    <col min="3334" max="3334" width="18" style="42" customWidth="1"/>
    <col min="3335" max="3335" width="12.42578125" style="42" customWidth="1"/>
    <col min="3336" max="3584" width="9.140625" style="42"/>
    <col min="3585" max="3585" width="4.5703125" style="42" customWidth="1"/>
    <col min="3586" max="3586" width="42.85546875" style="42" customWidth="1"/>
    <col min="3587" max="3587" width="9.140625" style="42"/>
    <col min="3588" max="3588" width="11.28515625" style="42" bestFit="1" customWidth="1"/>
    <col min="3589" max="3589" width="17" style="42" customWidth="1"/>
    <col min="3590" max="3590" width="18" style="42" customWidth="1"/>
    <col min="3591" max="3591" width="12.42578125" style="42" customWidth="1"/>
    <col min="3592" max="3840" width="9.140625" style="42"/>
    <col min="3841" max="3841" width="4.5703125" style="42" customWidth="1"/>
    <col min="3842" max="3842" width="42.85546875" style="42" customWidth="1"/>
    <col min="3843" max="3843" width="9.140625" style="42"/>
    <col min="3844" max="3844" width="11.28515625" style="42" bestFit="1" customWidth="1"/>
    <col min="3845" max="3845" width="17" style="42" customWidth="1"/>
    <col min="3846" max="3846" width="18" style="42" customWidth="1"/>
    <col min="3847" max="3847" width="12.42578125" style="42" customWidth="1"/>
    <col min="3848" max="4096" width="9.140625" style="42"/>
    <col min="4097" max="4097" width="4.5703125" style="42" customWidth="1"/>
    <col min="4098" max="4098" width="42.85546875" style="42" customWidth="1"/>
    <col min="4099" max="4099" width="9.140625" style="42"/>
    <col min="4100" max="4100" width="11.28515625" style="42" bestFit="1" customWidth="1"/>
    <col min="4101" max="4101" width="17" style="42" customWidth="1"/>
    <col min="4102" max="4102" width="18" style="42" customWidth="1"/>
    <col min="4103" max="4103" width="12.42578125" style="42" customWidth="1"/>
    <col min="4104" max="4352" width="9.140625" style="42"/>
    <col min="4353" max="4353" width="4.5703125" style="42" customWidth="1"/>
    <col min="4354" max="4354" width="42.85546875" style="42" customWidth="1"/>
    <col min="4355" max="4355" width="9.140625" style="42"/>
    <col min="4356" max="4356" width="11.28515625" style="42" bestFit="1" customWidth="1"/>
    <col min="4357" max="4357" width="17" style="42" customWidth="1"/>
    <col min="4358" max="4358" width="18" style="42" customWidth="1"/>
    <col min="4359" max="4359" width="12.42578125" style="42" customWidth="1"/>
    <col min="4360" max="4608" width="9.140625" style="42"/>
    <col min="4609" max="4609" width="4.5703125" style="42" customWidth="1"/>
    <col min="4610" max="4610" width="42.85546875" style="42" customWidth="1"/>
    <col min="4611" max="4611" width="9.140625" style="42"/>
    <col min="4612" max="4612" width="11.28515625" style="42" bestFit="1" customWidth="1"/>
    <col min="4613" max="4613" width="17" style="42" customWidth="1"/>
    <col min="4614" max="4614" width="18" style="42" customWidth="1"/>
    <col min="4615" max="4615" width="12.42578125" style="42" customWidth="1"/>
    <col min="4616" max="4864" width="9.140625" style="42"/>
    <col min="4865" max="4865" width="4.5703125" style="42" customWidth="1"/>
    <col min="4866" max="4866" width="42.85546875" style="42" customWidth="1"/>
    <col min="4867" max="4867" width="9.140625" style="42"/>
    <col min="4868" max="4868" width="11.28515625" style="42" bestFit="1" customWidth="1"/>
    <col min="4869" max="4869" width="17" style="42" customWidth="1"/>
    <col min="4870" max="4870" width="18" style="42" customWidth="1"/>
    <col min="4871" max="4871" width="12.42578125" style="42" customWidth="1"/>
    <col min="4872" max="5120" width="9.140625" style="42"/>
    <col min="5121" max="5121" width="4.5703125" style="42" customWidth="1"/>
    <col min="5122" max="5122" width="42.85546875" style="42" customWidth="1"/>
    <col min="5123" max="5123" width="9.140625" style="42"/>
    <col min="5124" max="5124" width="11.28515625" style="42" bestFit="1" customWidth="1"/>
    <col min="5125" max="5125" width="17" style="42" customWidth="1"/>
    <col min="5126" max="5126" width="18" style="42" customWidth="1"/>
    <col min="5127" max="5127" width="12.42578125" style="42" customWidth="1"/>
    <col min="5128" max="5376" width="9.140625" style="42"/>
    <col min="5377" max="5377" width="4.5703125" style="42" customWidth="1"/>
    <col min="5378" max="5378" width="42.85546875" style="42" customWidth="1"/>
    <col min="5379" max="5379" width="9.140625" style="42"/>
    <col min="5380" max="5380" width="11.28515625" style="42" bestFit="1" customWidth="1"/>
    <col min="5381" max="5381" width="17" style="42" customWidth="1"/>
    <col min="5382" max="5382" width="18" style="42" customWidth="1"/>
    <col min="5383" max="5383" width="12.42578125" style="42" customWidth="1"/>
    <col min="5384" max="5632" width="9.140625" style="42"/>
    <col min="5633" max="5633" width="4.5703125" style="42" customWidth="1"/>
    <col min="5634" max="5634" width="42.85546875" style="42" customWidth="1"/>
    <col min="5635" max="5635" width="9.140625" style="42"/>
    <col min="5636" max="5636" width="11.28515625" style="42" bestFit="1" customWidth="1"/>
    <col min="5637" max="5637" width="17" style="42" customWidth="1"/>
    <col min="5638" max="5638" width="18" style="42" customWidth="1"/>
    <col min="5639" max="5639" width="12.42578125" style="42" customWidth="1"/>
    <col min="5640" max="5888" width="9.140625" style="42"/>
    <col min="5889" max="5889" width="4.5703125" style="42" customWidth="1"/>
    <col min="5890" max="5890" width="42.85546875" style="42" customWidth="1"/>
    <col min="5891" max="5891" width="9.140625" style="42"/>
    <col min="5892" max="5892" width="11.28515625" style="42" bestFit="1" customWidth="1"/>
    <col min="5893" max="5893" width="17" style="42" customWidth="1"/>
    <col min="5894" max="5894" width="18" style="42" customWidth="1"/>
    <col min="5895" max="5895" width="12.42578125" style="42" customWidth="1"/>
    <col min="5896" max="6144" width="9.140625" style="42"/>
    <col min="6145" max="6145" width="4.5703125" style="42" customWidth="1"/>
    <col min="6146" max="6146" width="42.85546875" style="42" customWidth="1"/>
    <col min="6147" max="6147" width="9.140625" style="42"/>
    <col min="6148" max="6148" width="11.28515625" style="42" bestFit="1" customWidth="1"/>
    <col min="6149" max="6149" width="17" style="42" customWidth="1"/>
    <col min="6150" max="6150" width="18" style="42" customWidth="1"/>
    <col min="6151" max="6151" width="12.42578125" style="42" customWidth="1"/>
    <col min="6152" max="6400" width="9.140625" style="42"/>
    <col min="6401" max="6401" width="4.5703125" style="42" customWidth="1"/>
    <col min="6402" max="6402" width="42.85546875" style="42" customWidth="1"/>
    <col min="6403" max="6403" width="9.140625" style="42"/>
    <col min="6404" max="6404" width="11.28515625" style="42" bestFit="1" customWidth="1"/>
    <col min="6405" max="6405" width="17" style="42" customWidth="1"/>
    <col min="6406" max="6406" width="18" style="42" customWidth="1"/>
    <col min="6407" max="6407" width="12.42578125" style="42" customWidth="1"/>
    <col min="6408" max="6656" width="9.140625" style="42"/>
    <col min="6657" max="6657" width="4.5703125" style="42" customWidth="1"/>
    <col min="6658" max="6658" width="42.85546875" style="42" customWidth="1"/>
    <col min="6659" max="6659" width="9.140625" style="42"/>
    <col min="6660" max="6660" width="11.28515625" style="42" bestFit="1" customWidth="1"/>
    <col min="6661" max="6661" width="17" style="42" customWidth="1"/>
    <col min="6662" max="6662" width="18" style="42" customWidth="1"/>
    <col min="6663" max="6663" width="12.42578125" style="42" customWidth="1"/>
    <col min="6664" max="6912" width="9.140625" style="42"/>
    <col min="6913" max="6913" width="4.5703125" style="42" customWidth="1"/>
    <col min="6914" max="6914" width="42.85546875" style="42" customWidth="1"/>
    <col min="6915" max="6915" width="9.140625" style="42"/>
    <col min="6916" max="6916" width="11.28515625" style="42" bestFit="1" customWidth="1"/>
    <col min="6917" max="6917" width="17" style="42" customWidth="1"/>
    <col min="6918" max="6918" width="18" style="42" customWidth="1"/>
    <col min="6919" max="6919" width="12.42578125" style="42" customWidth="1"/>
    <col min="6920" max="7168" width="9.140625" style="42"/>
    <col min="7169" max="7169" width="4.5703125" style="42" customWidth="1"/>
    <col min="7170" max="7170" width="42.85546875" style="42" customWidth="1"/>
    <col min="7171" max="7171" width="9.140625" style="42"/>
    <col min="7172" max="7172" width="11.28515625" style="42" bestFit="1" customWidth="1"/>
    <col min="7173" max="7173" width="17" style="42" customWidth="1"/>
    <col min="7174" max="7174" width="18" style="42" customWidth="1"/>
    <col min="7175" max="7175" width="12.42578125" style="42" customWidth="1"/>
    <col min="7176" max="7424" width="9.140625" style="42"/>
    <col min="7425" max="7425" width="4.5703125" style="42" customWidth="1"/>
    <col min="7426" max="7426" width="42.85546875" style="42" customWidth="1"/>
    <col min="7427" max="7427" width="9.140625" style="42"/>
    <col min="7428" max="7428" width="11.28515625" style="42" bestFit="1" customWidth="1"/>
    <col min="7429" max="7429" width="17" style="42" customWidth="1"/>
    <col min="7430" max="7430" width="18" style="42" customWidth="1"/>
    <col min="7431" max="7431" width="12.42578125" style="42" customWidth="1"/>
    <col min="7432" max="7680" width="9.140625" style="42"/>
    <col min="7681" max="7681" width="4.5703125" style="42" customWidth="1"/>
    <col min="7682" max="7682" width="42.85546875" style="42" customWidth="1"/>
    <col min="7683" max="7683" width="9.140625" style="42"/>
    <col min="7684" max="7684" width="11.28515625" style="42" bestFit="1" customWidth="1"/>
    <col min="7685" max="7685" width="17" style="42" customWidth="1"/>
    <col min="7686" max="7686" width="18" style="42" customWidth="1"/>
    <col min="7687" max="7687" width="12.42578125" style="42" customWidth="1"/>
    <col min="7688" max="7936" width="9.140625" style="42"/>
    <col min="7937" max="7937" width="4.5703125" style="42" customWidth="1"/>
    <col min="7938" max="7938" width="42.85546875" style="42" customWidth="1"/>
    <col min="7939" max="7939" width="9.140625" style="42"/>
    <col min="7940" max="7940" width="11.28515625" style="42" bestFit="1" customWidth="1"/>
    <col min="7941" max="7941" width="17" style="42" customWidth="1"/>
    <col min="7942" max="7942" width="18" style="42" customWidth="1"/>
    <col min="7943" max="7943" width="12.42578125" style="42" customWidth="1"/>
    <col min="7944" max="8192" width="9.140625" style="42"/>
    <col min="8193" max="8193" width="4.5703125" style="42" customWidth="1"/>
    <col min="8194" max="8194" width="42.85546875" style="42" customWidth="1"/>
    <col min="8195" max="8195" width="9.140625" style="42"/>
    <col min="8196" max="8196" width="11.28515625" style="42" bestFit="1" customWidth="1"/>
    <col min="8197" max="8197" width="17" style="42" customWidth="1"/>
    <col min="8198" max="8198" width="18" style="42" customWidth="1"/>
    <col min="8199" max="8199" width="12.42578125" style="42" customWidth="1"/>
    <col min="8200" max="8448" width="9.140625" style="42"/>
    <col min="8449" max="8449" width="4.5703125" style="42" customWidth="1"/>
    <col min="8450" max="8450" width="42.85546875" style="42" customWidth="1"/>
    <col min="8451" max="8451" width="9.140625" style="42"/>
    <col min="8452" max="8452" width="11.28515625" style="42" bestFit="1" customWidth="1"/>
    <col min="8453" max="8453" width="17" style="42" customWidth="1"/>
    <col min="8454" max="8454" width="18" style="42" customWidth="1"/>
    <col min="8455" max="8455" width="12.42578125" style="42" customWidth="1"/>
    <col min="8456" max="8704" width="9.140625" style="42"/>
    <col min="8705" max="8705" width="4.5703125" style="42" customWidth="1"/>
    <col min="8706" max="8706" width="42.85546875" style="42" customWidth="1"/>
    <col min="8707" max="8707" width="9.140625" style="42"/>
    <col min="8708" max="8708" width="11.28515625" style="42" bestFit="1" customWidth="1"/>
    <col min="8709" max="8709" width="17" style="42" customWidth="1"/>
    <col min="8710" max="8710" width="18" style="42" customWidth="1"/>
    <col min="8711" max="8711" width="12.42578125" style="42" customWidth="1"/>
    <col min="8712" max="8960" width="9.140625" style="42"/>
    <col min="8961" max="8961" width="4.5703125" style="42" customWidth="1"/>
    <col min="8962" max="8962" width="42.85546875" style="42" customWidth="1"/>
    <col min="8963" max="8963" width="9.140625" style="42"/>
    <col min="8964" max="8964" width="11.28515625" style="42" bestFit="1" customWidth="1"/>
    <col min="8965" max="8965" width="17" style="42" customWidth="1"/>
    <col min="8966" max="8966" width="18" style="42" customWidth="1"/>
    <col min="8967" max="8967" width="12.42578125" style="42" customWidth="1"/>
    <col min="8968" max="9216" width="9.140625" style="42"/>
    <col min="9217" max="9217" width="4.5703125" style="42" customWidth="1"/>
    <col min="9218" max="9218" width="42.85546875" style="42" customWidth="1"/>
    <col min="9219" max="9219" width="9.140625" style="42"/>
    <col min="9220" max="9220" width="11.28515625" style="42" bestFit="1" customWidth="1"/>
    <col min="9221" max="9221" width="17" style="42" customWidth="1"/>
    <col min="9222" max="9222" width="18" style="42" customWidth="1"/>
    <col min="9223" max="9223" width="12.42578125" style="42" customWidth="1"/>
    <col min="9224" max="9472" width="9.140625" style="42"/>
    <col min="9473" max="9473" width="4.5703125" style="42" customWidth="1"/>
    <col min="9474" max="9474" width="42.85546875" style="42" customWidth="1"/>
    <col min="9475" max="9475" width="9.140625" style="42"/>
    <col min="9476" max="9476" width="11.28515625" style="42" bestFit="1" customWidth="1"/>
    <col min="9477" max="9477" width="17" style="42" customWidth="1"/>
    <col min="9478" max="9478" width="18" style="42" customWidth="1"/>
    <col min="9479" max="9479" width="12.42578125" style="42" customWidth="1"/>
    <col min="9480" max="9728" width="9.140625" style="42"/>
    <col min="9729" max="9729" width="4.5703125" style="42" customWidth="1"/>
    <col min="9730" max="9730" width="42.85546875" style="42" customWidth="1"/>
    <col min="9731" max="9731" width="9.140625" style="42"/>
    <col min="9732" max="9732" width="11.28515625" style="42" bestFit="1" customWidth="1"/>
    <col min="9733" max="9733" width="17" style="42" customWidth="1"/>
    <col min="9734" max="9734" width="18" style="42" customWidth="1"/>
    <col min="9735" max="9735" width="12.42578125" style="42" customWidth="1"/>
    <col min="9736" max="9984" width="9.140625" style="42"/>
    <col min="9985" max="9985" width="4.5703125" style="42" customWidth="1"/>
    <col min="9986" max="9986" width="42.85546875" style="42" customWidth="1"/>
    <col min="9987" max="9987" width="9.140625" style="42"/>
    <col min="9988" max="9988" width="11.28515625" style="42" bestFit="1" customWidth="1"/>
    <col min="9989" max="9989" width="17" style="42" customWidth="1"/>
    <col min="9990" max="9990" width="18" style="42" customWidth="1"/>
    <col min="9991" max="9991" width="12.42578125" style="42" customWidth="1"/>
    <col min="9992" max="10240" width="9.140625" style="42"/>
    <col min="10241" max="10241" width="4.5703125" style="42" customWidth="1"/>
    <col min="10242" max="10242" width="42.85546875" style="42" customWidth="1"/>
    <col min="10243" max="10243" width="9.140625" style="42"/>
    <col min="10244" max="10244" width="11.28515625" style="42" bestFit="1" customWidth="1"/>
    <col min="10245" max="10245" width="17" style="42" customWidth="1"/>
    <col min="10246" max="10246" width="18" style="42" customWidth="1"/>
    <col min="10247" max="10247" width="12.42578125" style="42" customWidth="1"/>
    <col min="10248" max="10496" width="9.140625" style="42"/>
    <col min="10497" max="10497" width="4.5703125" style="42" customWidth="1"/>
    <col min="10498" max="10498" width="42.85546875" style="42" customWidth="1"/>
    <col min="10499" max="10499" width="9.140625" style="42"/>
    <col min="10500" max="10500" width="11.28515625" style="42" bestFit="1" customWidth="1"/>
    <col min="10501" max="10501" width="17" style="42" customWidth="1"/>
    <col min="10502" max="10502" width="18" style="42" customWidth="1"/>
    <col min="10503" max="10503" width="12.42578125" style="42" customWidth="1"/>
    <col min="10504" max="10752" width="9.140625" style="42"/>
    <col min="10753" max="10753" width="4.5703125" style="42" customWidth="1"/>
    <col min="10754" max="10754" width="42.85546875" style="42" customWidth="1"/>
    <col min="10755" max="10755" width="9.140625" style="42"/>
    <col min="10756" max="10756" width="11.28515625" style="42" bestFit="1" customWidth="1"/>
    <col min="10757" max="10757" width="17" style="42" customWidth="1"/>
    <col min="10758" max="10758" width="18" style="42" customWidth="1"/>
    <col min="10759" max="10759" width="12.42578125" style="42" customWidth="1"/>
    <col min="10760" max="11008" width="9.140625" style="42"/>
    <col min="11009" max="11009" width="4.5703125" style="42" customWidth="1"/>
    <col min="11010" max="11010" width="42.85546875" style="42" customWidth="1"/>
    <col min="11011" max="11011" width="9.140625" style="42"/>
    <col min="11012" max="11012" width="11.28515625" style="42" bestFit="1" customWidth="1"/>
    <col min="11013" max="11013" width="17" style="42" customWidth="1"/>
    <col min="11014" max="11014" width="18" style="42" customWidth="1"/>
    <col min="11015" max="11015" width="12.42578125" style="42" customWidth="1"/>
    <col min="11016" max="11264" width="9.140625" style="42"/>
    <col min="11265" max="11265" width="4.5703125" style="42" customWidth="1"/>
    <col min="11266" max="11266" width="42.85546875" style="42" customWidth="1"/>
    <col min="11267" max="11267" width="9.140625" style="42"/>
    <col min="11268" max="11268" width="11.28515625" style="42" bestFit="1" customWidth="1"/>
    <col min="11269" max="11269" width="17" style="42" customWidth="1"/>
    <col min="11270" max="11270" width="18" style="42" customWidth="1"/>
    <col min="11271" max="11271" width="12.42578125" style="42" customWidth="1"/>
    <col min="11272" max="11520" width="9.140625" style="42"/>
    <col min="11521" max="11521" width="4.5703125" style="42" customWidth="1"/>
    <col min="11522" max="11522" width="42.85546875" style="42" customWidth="1"/>
    <col min="11523" max="11523" width="9.140625" style="42"/>
    <col min="11524" max="11524" width="11.28515625" style="42" bestFit="1" customWidth="1"/>
    <col min="11525" max="11525" width="17" style="42" customWidth="1"/>
    <col min="11526" max="11526" width="18" style="42" customWidth="1"/>
    <col min="11527" max="11527" width="12.42578125" style="42" customWidth="1"/>
    <col min="11528" max="11776" width="9.140625" style="42"/>
    <col min="11777" max="11777" width="4.5703125" style="42" customWidth="1"/>
    <col min="11778" max="11778" width="42.85546875" style="42" customWidth="1"/>
    <col min="11779" max="11779" width="9.140625" style="42"/>
    <col min="11780" max="11780" width="11.28515625" style="42" bestFit="1" customWidth="1"/>
    <col min="11781" max="11781" width="17" style="42" customWidth="1"/>
    <col min="11782" max="11782" width="18" style="42" customWidth="1"/>
    <col min="11783" max="11783" width="12.42578125" style="42" customWidth="1"/>
    <col min="11784" max="12032" width="9.140625" style="42"/>
    <col min="12033" max="12033" width="4.5703125" style="42" customWidth="1"/>
    <col min="12034" max="12034" width="42.85546875" style="42" customWidth="1"/>
    <col min="12035" max="12035" width="9.140625" style="42"/>
    <col min="12036" max="12036" width="11.28515625" style="42" bestFit="1" customWidth="1"/>
    <col min="12037" max="12037" width="17" style="42" customWidth="1"/>
    <col min="12038" max="12038" width="18" style="42" customWidth="1"/>
    <col min="12039" max="12039" width="12.42578125" style="42" customWidth="1"/>
    <col min="12040" max="12288" width="9.140625" style="42"/>
    <col min="12289" max="12289" width="4.5703125" style="42" customWidth="1"/>
    <col min="12290" max="12290" width="42.85546875" style="42" customWidth="1"/>
    <col min="12291" max="12291" width="9.140625" style="42"/>
    <col min="12292" max="12292" width="11.28515625" style="42" bestFit="1" customWidth="1"/>
    <col min="12293" max="12293" width="17" style="42" customWidth="1"/>
    <col min="12294" max="12294" width="18" style="42" customWidth="1"/>
    <col min="12295" max="12295" width="12.42578125" style="42" customWidth="1"/>
    <col min="12296" max="12544" width="9.140625" style="42"/>
    <col min="12545" max="12545" width="4.5703125" style="42" customWidth="1"/>
    <col min="12546" max="12546" width="42.85546875" style="42" customWidth="1"/>
    <col min="12547" max="12547" width="9.140625" style="42"/>
    <col min="12548" max="12548" width="11.28515625" style="42" bestFit="1" customWidth="1"/>
    <col min="12549" max="12549" width="17" style="42" customWidth="1"/>
    <col min="12550" max="12550" width="18" style="42" customWidth="1"/>
    <col min="12551" max="12551" width="12.42578125" style="42" customWidth="1"/>
    <col min="12552" max="12800" width="9.140625" style="42"/>
    <col min="12801" max="12801" width="4.5703125" style="42" customWidth="1"/>
    <col min="12802" max="12802" width="42.85546875" style="42" customWidth="1"/>
    <col min="12803" max="12803" width="9.140625" style="42"/>
    <col min="12804" max="12804" width="11.28515625" style="42" bestFit="1" customWidth="1"/>
    <col min="12805" max="12805" width="17" style="42" customWidth="1"/>
    <col min="12806" max="12806" width="18" style="42" customWidth="1"/>
    <col min="12807" max="12807" width="12.42578125" style="42" customWidth="1"/>
    <col min="12808" max="13056" width="9.140625" style="42"/>
    <col min="13057" max="13057" width="4.5703125" style="42" customWidth="1"/>
    <col min="13058" max="13058" width="42.85546875" style="42" customWidth="1"/>
    <col min="13059" max="13059" width="9.140625" style="42"/>
    <col min="13060" max="13060" width="11.28515625" style="42" bestFit="1" customWidth="1"/>
    <col min="13061" max="13061" width="17" style="42" customWidth="1"/>
    <col min="13062" max="13062" width="18" style="42" customWidth="1"/>
    <col min="13063" max="13063" width="12.42578125" style="42" customWidth="1"/>
    <col min="13064" max="13312" width="9.140625" style="42"/>
    <col min="13313" max="13313" width="4.5703125" style="42" customWidth="1"/>
    <col min="13314" max="13314" width="42.85546875" style="42" customWidth="1"/>
    <col min="13315" max="13315" width="9.140625" style="42"/>
    <col min="13316" max="13316" width="11.28515625" style="42" bestFit="1" customWidth="1"/>
    <col min="13317" max="13317" width="17" style="42" customWidth="1"/>
    <col min="13318" max="13318" width="18" style="42" customWidth="1"/>
    <col min="13319" max="13319" width="12.42578125" style="42" customWidth="1"/>
    <col min="13320" max="13568" width="9.140625" style="42"/>
    <col min="13569" max="13569" width="4.5703125" style="42" customWidth="1"/>
    <col min="13570" max="13570" width="42.85546875" style="42" customWidth="1"/>
    <col min="13571" max="13571" width="9.140625" style="42"/>
    <col min="13572" max="13572" width="11.28515625" style="42" bestFit="1" customWidth="1"/>
    <col min="13573" max="13573" width="17" style="42" customWidth="1"/>
    <col min="13574" max="13574" width="18" style="42" customWidth="1"/>
    <col min="13575" max="13575" width="12.42578125" style="42" customWidth="1"/>
    <col min="13576" max="13824" width="9.140625" style="42"/>
    <col min="13825" max="13825" width="4.5703125" style="42" customWidth="1"/>
    <col min="13826" max="13826" width="42.85546875" style="42" customWidth="1"/>
    <col min="13827" max="13827" width="9.140625" style="42"/>
    <col min="13828" max="13828" width="11.28515625" style="42" bestFit="1" customWidth="1"/>
    <col min="13829" max="13829" width="17" style="42" customWidth="1"/>
    <col min="13830" max="13830" width="18" style="42" customWidth="1"/>
    <col min="13831" max="13831" width="12.42578125" style="42" customWidth="1"/>
    <col min="13832" max="14080" width="9.140625" style="42"/>
    <col min="14081" max="14081" width="4.5703125" style="42" customWidth="1"/>
    <col min="14082" max="14082" width="42.85546875" style="42" customWidth="1"/>
    <col min="14083" max="14083" width="9.140625" style="42"/>
    <col min="14084" max="14084" width="11.28515625" style="42" bestFit="1" customWidth="1"/>
    <col min="14085" max="14085" width="17" style="42" customWidth="1"/>
    <col min="14086" max="14086" width="18" style="42" customWidth="1"/>
    <col min="14087" max="14087" width="12.42578125" style="42" customWidth="1"/>
    <col min="14088" max="14336" width="9.140625" style="42"/>
    <col min="14337" max="14337" width="4.5703125" style="42" customWidth="1"/>
    <col min="14338" max="14338" width="42.85546875" style="42" customWidth="1"/>
    <col min="14339" max="14339" width="9.140625" style="42"/>
    <col min="14340" max="14340" width="11.28515625" style="42" bestFit="1" customWidth="1"/>
    <col min="14341" max="14341" width="17" style="42" customWidth="1"/>
    <col min="14342" max="14342" width="18" style="42" customWidth="1"/>
    <col min="14343" max="14343" width="12.42578125" style="42" customWidth="1"/>
    <col min="14344" max="14592" width="9.140625" style="42"/>
    <col min="14593" max="14593" width="4.5703125" style="42" customWidth="1"/>
    <col min="14594" max="14594" width="42.85546875" style="42" customWidth="1"/>
    <col min="14595" max="14595" width="9.140625" style="42"/>
    <col min="14596" max="14596" width="11.28515625" style="42" bestFit="1" customWidth="1"/>
    <col min="14597" max="14597" width="17" style="42" customWidth="1"/>
    <col min="14598" max="14598" width="18" style="42" customWidth="1"/>
    <col min="14599" max="14599" width="12.42578125" style="42" customWidth="1"/>
    <col min="14600" max="14848" width="9.140625" style="42"/>
    <col min="14849" max="14849" width="4.5703125" style="42" customWidth="1"/>
    <col min="14850" max="14850" width="42.85546875" style="42" customWidth="1"/>
    <col min="14851" max="14851" width="9.140625" style="42"/>
    <col min="14852" max="14852" width="11.28515625" style="42" bestFit="1" customWidth="1"/>
    <col min="14853" max="14853" width="17" style="42" customWidth="1"/>
    <col min="14854" max="14854" width="18" style="42" customWidth="1"/>
    <col min="14855" max="14855" width="12.42578125" style="42" customWidth="1"/>
    <col min="14856" max="15104" width="9.140625" style="42"/>
    <col min="15105" max="15105" width="4.5703125" style="42" customWidth="1"/>
    <col min="15106" max="15106" width="42.85546875" style="42" customWidth="1"/>
    <col min="15107" max="15107" width="9.140625" style="42"/>
    <col min="15108" max="15108" width="11.28515625" style="42" bestFit="1" customWidth="1"/>
    <col min="15109" max="15109" width="17" style="42" customWidth="1"/>
    <col min="15110" max="15110" width="18" style="42" customWidth="1"/>
    <col min="15111" max="15111" width="12.42578125" style="42" customWidth="1"/>
    <col min="15112" max="15360" width="9.140625" style="42"/>
    <col min="15361" max="15361" width="4.5703125" style="42" customWidth="1"/>
    <col min="15362" max="15362" width="42.85546875" style="42" customWidth="1"/>
    <col min="15363" max="15363" width="9.140625" style="42"/>
    <col min="15364" max="15364" width="11.28515625" style="42" bestFit="1" customWidth="1"/>
    <col min="15365" max="15365" width="17" style="42" customWidth="1"/>
    <col min="15366" max="15366" width="18" style="42" customWidth="1"/>
    <col min="15367" max="15367" width="12.42578125" style="42" customWidth="1"/>
    <col min="15368" max="15616" width="9.140625" style="42"/>
    <col min="15617" max="15617" width="4.5703125" style="42" customWidth="1"/>
    <col min="15618" max="15618" width="42.85546875" style="42" customWidth="1"/>
    <col min="15619" max="15619" width="9.140625" style="42"/>
    <col min="15620" max="15620" width="11.28515625" style="42" bestFit="1" customWidth="1"/>
    <col min="15621" max="15621" width="17" style="42" customWidth="1"/>
    <col min="15622" max="15622" width="18" style="42" customWidth="1"/>
    <col min="15623" max="15623" width="12.42578125" style="42" customWidth="1"/>
    <col min="15624" max="15872" width="9.140625" style="42"/>
    <col min="15873" max="15873" width="4.5703125" style="42" customWidth="1"/>
    <col min="15874" max="15874" width="42.85546875" style="42" customWidth="1"/>
    <col min="15875" max="15875" width="9.140625" style="42"/>
    <col min="15876" max="15876" width="11.28515625" style="42" bestFit="1" customWidth="1"/>
    <col min="15877" max="15877" width="17" style="42" customWidth="1"/>
    <col min="15878" max="15878" width="18" style="42" customWidth="1"/>
    <col min="15879" max="15879" width="12.42578125" style="42" customWidth="1"/>
    <col min="15880" max="16128" width="9.140625" style="42"/>
    <col min="16129" max="16129" width="4.5703125" style="42" customWidth="1"/>
    <col min="16130" max="16130" width="42.85546875" style="42" customWidth="1"/>
    <col min="16131" max="16131" width="9.140625" style="42"/>
    <col min="16132" max="16132" width="11.28515625" style="42" bestFit="1" customWidth="1"/>
    <col min="16133" max="16133" width="17" style="42" customWidth="1"/>
    <col min="16134" max="16134" width="18" style="42" customWidth="1"/>
    <col min="16135" max="16135" width="12.42578125" style="42" customWidth="1"/>
    <col min="16136" max="16384" width="9.140625" style="42"/>
  </cols>
  <sheetData>
    <row r="1" spans="1:17" ht="31.5" x14ac:dyDescent="0.15">
      <c r="A1" s="26" t="s">
        <v>202</v>
      </c>
      <c r="B1" s="26" t="s">
        <v>226</v>
      </c>
      <c r="C1" s="26" t="s">
        <v>227</v>
      </c>
      <c r="D1" s="26" t="s">
        <v>228</v>
      </c>
      <c r="E1" s="26" t="s">
        <v>229</v>
      </c>
      <c r="F1" s="26" t="s">
        <v>230</v>
      </c>
      <c r="G1" s="26" t="s">
        <v>231</v>
      </c>
    </row>
    <row r="2" spans="1:17" x14ac:dyDescent="0.15">
      <c r="A2" s="95" t="s">
        <v>352</v>
      </c>
      <c r="B2" s="26" t="s">
        <v>232</v>
      </c>
      <c r="C2" s="26"/>
      <c r="D2" s="26" t="s">
        <v>233</v>
      </c>
      <c r="E2" s="26" t="s">
        <v>234</v>
      </c>
      <c r="F2" s="26" t="s">
        <v>235</v>
      </c>
      <c r="G2" s="26" t="s">
        <v>236</v>
      </c>
    </row>
    <row r="3" spans="1:17" x14ac:dyDescent="0.15">
      <c r="A3" s="73" t="s">
        <v>92</v>
      </c>
      <c r="B3" s="83" t="s">
        <v>237</v>
      </c>
      <c r="C3" s="27" t="s">
        <v>238</v>
      </c>
      <c r="D3" s="43"/>
      <c r="E3" s="43"/>
      <c r="F3" s="43"/>
      <c r="G3" s="44"/>
    </row>
    <row r="4" spans="1:17" x14ac:dyDescent="0.15">
      <c r="A4" s="72">
        <v>1</v>
      </c>
      <c r="B4" s="86" t="s">
        <v>313</v>
      </c>
      <c r="C4" s="77">
        <v>4030.1</v>
      </c>
      <c r="D4" s="45">
        <v>18690</v>
      </c>
      <c r="E4" s="45">
        <v>11700</v>
      </c>
      <c r="F4" s="45">
        <v>218673000</v>
      </c>
      <c r="G4" s="46">
        <f>F4/$F$62</f>
        <v>3.2473772452753173E-2</v>
      </c>
      <c r="N4" s="47"/>
      <c r="O4" s="47"/>
      <c r="P4" s="47"/>
      <c r="Q4" s="47"/>
    </row>
    <row r="5" spans="1:17" x14ac:dyDescent="0.15">
      <c r="A5" s="72">
        <v>2</v>
      </c>
      <c r="B5" s="86" t="s">
        <v>314</v>
      </c>
      <c r="C5" s="77">
        <v>4030.1</v>
      </c>
      <c r="D5" s="45">
        <v>40000</v>
      </c>
      <c r="E5" s="45">
        <v>78000</v>
      </c>
      <c r="F5" s="45">
        <v>3120000000</v>
      </c>
      <c r="G5" s="46">
        <f>F5/$F$62</f>
        <v>0.46333187020157901</v>
      </c>
    </row>
    <row r="6" spans="1:17" x14ac:dyDescent="0.15">
      <c r="A6" s="72">
        <v>3</v>
      </c>
      <c r="B6" s="86" t="s">
        <v>315</v>
      </c>
      <c r="C6" s="77">
        <v>4030.1</v>
      </c>
      <c r="D6" s="45">
        <v>86298</v>
      </c>
      <c r="E6" s="45">
        <v>46400</v>
      </c>
      <c r="F6" s="45">
        <v>4004227200</v>
      </c>
      <c r="G6" s="46">
        <f>F6/$F$62</f>
        <v>0.59464297348975392</v>
      </c>
    </row>
    <row r="7" spans="1:17" x14ac:dyDescent="0.15">
      <c r="A7" s="72">
        <v>4</v>
      </c>
      <c r="B7" s="86" t="s">
        <v>316</v>
      </c>
      <c r="C7" s="77">
        <v>4030.1</v>
      </c>
      <c r="D7" s="45">
        <v>12452</v>
      </c>
      <c r="E7" s="45">
        <v>53000</v>
      </c>
      <c r="F7" s="45">
        <v>659956000</v>
      </c>
      <c r="G7" s="46">
        <f>F7/$F$62</f>
        <v>9.8005976836779904E-2</v>
      </c>
    </row>
    <row r="8" spans="1:17" x14ac:dyDescent="0.15">
      <c r="A8" s="72">
        <v>5</v>
      </c>
      <c r="B8" s="86" t="s">
        <v>317</v>
      </c>
      <c r="C8" s="77">
        <v>4030.1</v>
      </c>
      <c r="D8" s="45">
        <v>98160</v>
      </c>
      <c r="E8" s="45">
        <v>8600</v>
      </c>
      <c r="F8" s="45">
        <v>844176000</v>
      </c>
      <c r="G8" s="46">
        <f>F8/$F$62</f>
        <v>0.1253633477113103</v>
      </c>
    </row>
    <row r="9" spans="1:17" x14ac:dyDescent="0.15">
      <c r="A9" s="72">
        <v>6</v>
      </c>
      <c r="B9" s="86" t="s">
        <v>318</v>
      </c>
      <c r="C9" s="77">
        <v>4030.1</v>
      </c>
      <c r="D9" s="45">
        <v>26920</v>
      </c>
      <c r="E9" s="45">
        <v>31100</v>
      </c>
      <c r="F9" s="45">
        <v>837212000</v>
      </c>
      <c r="G9" s="46">
        <f>F9/$F$62</f>
        <v>0.12432916721641166</v>
      </c>
    </row>
    <row r="10" spans="1:17" x14ac:dyDescent="0.15">
      <c r="A10" s="72">
        <v>7</v>
      </c>
      <c r="B10" s="86" t="s">
        <v>319</v>
      </c>
      <c r="C10" s="77">
        <v>4030.2</v>
      </c>
      <c r="D10" s="45">
        <v>118500</v>
      </c>
      <c r="E10" s="45">
        <v>19000</v>
      </c>
      <c r="F10" s="45">
        <v>2251500000</v>
      </c>
      <c r="G10" s="46">
        <f>F10/$F$62</f>
        <v>0.33435631594835102</v>
      </c>
    </row>
    <row r="11" spans="1:17" x14ac:dyDescent="0.15">
      <c r="A11" s="72">
        <v>8</v>
      </c>
      <c r="B11" s="86" t="s">
        <v>320</v>
      </c>
      <c r="C11" s="77">
        <v>4030.4</v>
      </c>
      <c r="D11" s="45">
        <v>25460</v>
      </c>
      <c r="E11" s="45">
        <v>23700</v>
      </c>
      <c r="F11" s="45">
        <v>603402000</v>
      </c>
      <c r="G11" s="46">
        <f>F11/$F$62</f>
        <v>8.9607492674158074E-2</v>
      </c>
    </row>
    <row r="12" spans="1:17" x14ac:dyDescent="0.15">
      <c r="A12" s="72">
        <v>9</v>
      </c>
      <c r="B12" s="86" t="s">
        <v>321</v>
      </c>
      <c r="C12" s="77">
        <v>4030.5</v>
      </c>
      <c r="D12" s="45">
        <v>103510</v>
      </c>
      <c r="E12" s="45">
        <v>37000</v>
      </c>
      <c r="F12" s="45">
        <v>3829870000</v>
      </c>
      <c r="G12" s="46">
        <f>F12/$F$62</f>
        <v>0.56875026593875688</v>
      </c>
    </row>
    <row r="13" spans="1:17" x14ac:dyDescent="0.15">
      <c r="A13" s="72">
        <v>10</v>
      </c>
      <c r="B13" s="86" t="s">
        <v>322</v>
      </c>
      <c r="C13" s="77">
        <v>4030.6</v>
      </c>
      <c r="D13" s="45">
        <v>118287</v>
      </c>
      <c r="E13" s="45">
        <v>28900</v>
      </c>
      <c r="F13" s="45">
        <v>3418494300</v>
      </c>
      <c r="G13" s="46">
        <f>F13/$F$62</f>
        <v>0.50765940938860188</v>
      </c>
    </row>
    <row r="14" spans="1:17" x14ac:dyDescent="0.15">
      <c r="A14" s="72">
        <v>11</v>
      </c>
      <c r="B14" s="86" t="s">
        <v>323</v>
      </c>
      <c r="C14" s="77">
        <v>4030.7</v>
      </c>
      <c r="D14" s="45">
        <v>17060</v>
      </c>
      <c r="E14" s="45">
        <v>42500</v>
      </c>
      <c r="F14" s="45">
        <v>725050000</v>
      </c>
      <c r="G14" s="46">
        <f>F14/$F$62</f>
        <v>0.10767268349027401</v>
      </c>
    </row>
    <row r="15" spans="1:17" x14ac:dyDescent="0.15">
      <c r="A15" s="72">
        <v>12</v>
      </c>
      <c r="B15" s="86" t="s">
        <v>324</v>
      </c>
      <c r="C15" s="77">
        <v>4030.8</v>
      </c>
      <c r="D15" s="45">
        <v>154000</v>
      </c>
      <c r="E15" s="45">
        <v>20100</v>
      </c>
      <c r="F15" s="45">
        <v>3095400000</v>
      </c>
      <c r="G15" s="46">
        <f>F15/$F$62</f>
        <v>0.45967867660960504</v>
      </c>
    </row>
    <row r="16" spans="1:17" x14ac:dyDescent="0.15">
      <c r="A16" s="72">
        <v>13</v>
      </c>
      <c r="B16" s="86" t="s">
        <v>325</v>
      </c>
      <c r="C16" s="77">
        <v>4030.9</v>
      </c>
      <c r="D16" s="45">
        <v>30960</v>
      </c>
      <c r="E16" s="45">
        <v>19500</v>
      </c>
      <c r="F16" s="45">
        <v>603720000</v>
      </c>
      <c r="G16" s="46">
        <f>F16/$F$62</f>
        <v>8.9654716884005545E-2</v>
      </c>
    </row>
    <row r="17" spans="1:7" x14ac:dyDescent="0.15">
      <c r="A17" s="72">
        <v>14</v>
      </c>
      <c r="B17" s="86" t="s">
        <v>326</v>
      </c>
      <c r="C17" s="110" t="s">
        <v>353</v>
      </c>
      <c r="D17" s="45">
        <v>72681</v>
      </c>
      <c r="E17" s="45">
        <v>48800</v>
      </c>
      <c r="F17" s="45">
        <v>3546832800</v>
      </c>
      <c r="G17" s="46">
        <f>F17/$F$62</f>
        <v>0.52671816490907153</v>
      </c>
    </row>
    <row r="18" spans="1:7" x14ac:dyDescent="0.15">
      <c r="A18" s="72">
        <v>15</v>
      </c>
      <c r="B18" s="86" t="s">
        <v>327</v>
      </c>
      <c r="C18" s="77">
        <v>4030.11</v>
      </c>
      <c r="D18" s="45">
        <v>110000</v>
      </c>
      <c r="E18" s="45">
        <v>21700</v>
      </c>
      <c r="F18" s="45">
        <v>2387000000</v>
      </c>
      <c r="G18" s="46">
        <f>F18/$F$62</f>
        <v>0.35447858146511835</v>
      </c>
    </row>
    <row r="19" spans="1:7" x14ac:dyDescent="0.15">
      <c r="A19" s="72">
        <v>16</v>
      </c>
      <c r="B19" s="86" t="s">
        <v>328</v>
      </c>
      <c r="C19" s="77">
        <v>4030.12</v>
      </c>
      <c r="D19" s="45">
        <v>58470</v>
      </c>
      <c r="E19" s="45">
        <v>15500</v>
      </c>
      <c r="F19" s="45">
        <v>906285000</v>
      </c>
      <c r="G19" s="46">
        <f>F19/$F$62</f>
        <v>0.13458677050821732</v>
      </c>
    </row>
    <row r="20" spans="1:7" x14ac:dyDescent="0.15">
      <c r="A20" s="72">
        <v>17</v>
      </c>
      <c r="B20" s="86" t="s">
        <v>329</v>
      </c>
      <c r="C20" s="77">
        <v>4030.13</v>
      </c>
      <c r="D20" s="45">
        <v>28872</v>
      </c>
      <c r="E20" s="45">
        <v>42800</v>
      </c>
      <c r="F20" s="45">
        <v>1235721600</v>
      </c>
      <c r="G20" s="46">
        <f>F20/$F$62</f>
        <v>0.18350935896682294</v>
      </c>
    </row>
    <row r="21" spans="1:7" x14ac:dyDescent="0.15">
      <c r="A21" s="72">
        <v>18</v>
      </c>
      <c r="B21" s="86" t="s">
        <v>330</v>
      </c>
      <c r="C21" s="77">
        <v>4030.14</v>
      </c>
      <c r="D21" s="45">
        <v>40000</v>
      </c>
      <c r="E21" s="45">
        <v>27600</v>
      </c>
      <c r="F21" s="45">
        <v>1104000000</v>
      </c>
      <c r="G21" s="46">
        <f>F21/$F$62</f>
        <v>0.16394820022517412</v>
      </c>
    </row>
    <row r="22" spans="1:7" x14ac:dyDescent="0.15">
      <c r="A22" s="72">
        <v>19</v>
      </c>
      <c r="B22" s="86" t="s">
        <v>331</v>
      </c>
      <c r="C22" s="77">
        <v>4030.15</v>
      </c>
      <c r="D22" s="45">
        <v>64390</v>
      </c>
      <c r="E22" s="45">
        <v>81000</v>
      </c>
      <c r="F22" s="45">
        <v>5215590000</v>
      </c>
      <c r="G22" s="46">
        <f>F22/$F$62</f>
        <v>0.7745349579822608</v>
      </c>
    </row>
    <row r="23" spans="1:7" x14ac:dyDescent="0.15">
      <c r="A23" s="72">
        <v>20</v>
      </c>
      <c r="B23" s="86" t="s">
        <v>332</v>
      </c>
      <c r="C23" s="77">
        <v>4030.16</v>
      </c>
      <c r="D23" s="45">
        <v>248691</v>
      </c>
      <c r="E23" s="45">
        <v>15100</v>
      </c>
      <c r="F23" s="45">
        <v>3755234100</v>
      </c>
      <c r="G23" s="46">
        <f>F23/$F$62</f>
        <v>0.55766655083261008</v>
      </c>
    </row>
    <row r="24" spans="1:7" x14ac:dyDescent="0.15">
      <c r="A24" s="72">
        <v>21</v>
      </c>
      <c r="B24" s="86" t="s">
        <v>333</v>
      </c>
      <c r="C24" s="77">
        <v>4030.17</v>
      </c>
      <c r="D24" s="45">
        <v>180</v>
      </c>
      <c r="E24" s="45">
        <v>2700</v>
      </c>
      <c r="F24" s="45">
        <v>486000</v>
      </c>
      <c r="G24" s="46">
        <f>F24/$F$62</f>
        <v>7.217284901216904E-5</v>
      </c>
    </row>
    <row r="25" spans="1:7" x14ac:dyDescent="0.15">
      <c r="A25" s="72">
        <v>22</v>
      </c>
      <c r="B25" s="86" t="s">
        <v>334</v>
      </c>
      <c r="C25" s="77">
        <v>4030.18</v>
      </c>
      <c r="D25" s="45">
        <v>41321</v>
      </c>
      <c r="E25" s="45">
        <v>52500</v>
      </c>
      <c r="F25" s="45">
        <v>2169352500</v>
      </c>
      <c r="G25" s="46">
        <f>F25/$F$62</f>
        <v>0.32215709966393302</v>
      </c>
    </row>
    <row r="26" spans="1:7" x14ac:dyDescent="0.15">
      <c r="A26" s="72">
        <v>23</v>
      </c>
      <c r="B26" s="86" t="s">
        <v>335</v>
      </c>
      <c r="C26" s="77">
        <v>4030.19</v>
      </c>
      <c r="D26" s="45">
        <v>41450</v>
      </c>
      <c r="E26" s="45">
        <v>29700</v>
      </c>
      <c r="F26" s="45">
        <v>1231065000</v>
      </c>
      <c r="G26" s="46">
        <f>F26/$F$62</f>
        <v>0.18281783615054709</v>
      </c>
    </row>
    <row r="27" spans="1:7" x14ac:dyDescent="0.15">
      <c r="A27" s="72">
        <v>24</v>
      </c>
      <c r="B27" s="86" t="s">
        <v>336</v>
      </c>
      <c r="C27" s="110" t="s">
        <v>354</v>
      </c>
      <c r="D27" s="45">
        <v>3</v>
      </c>
      <c r="E27" s="45">
        <v>32500</v>
      </c>
      <c r="F27" s="45">
        <v>97500</v>
      </c>
      <c r="G27" s="46">
        <f>F27/$F$62</f>
        <v>1.4479120943799344E-5</v>
      </c>
    </row>
    <row r="28" spans="1:7" x14ac:dyDescent="0.15">
      <c r="A28" s="72">
        <v>25</v>
      </c>
      <c r="B28" s="86" t="s">
        <v>337</v>
      </c>
      <c r="C28" s="77">
        <v>4030.21</v>
      </c>
      <c r="D28" s="45">
        <v>27904</v>
      </c>
      <c r="E28" s="45">
        <v>12000</v>
      </c>
      <c r="F28" s="45">
        <v>334848000</v>
      </c>
      <c r="G28" s="46">
        <f>F28/$F$62</f>
        <v>4.9726201946557157E-2</v>
      </c>
    </row>
    <row r="29" spans="1:7" x14ac:dyDescent="0.15">
      <c r="A29" s="72">
        <v>26</v>
      </c>
      <c r="B29" s="86" t="s">
        <v>338</v>
      </c>
      <c r="C29" s="77">
        <v>4030.22</v>
      </c>
      <c r="D29" s="45">
        <v>21700</v>
      </c>
      <c r="E29" s="45">
        <v>21700</v>
      </c>
      <c r="F29" s="45">
        <v>470890000</v>
      </c>
      <c r="G29" s="46">
        <f>F29/$F$62</f>
        <v>6.9928956525391522E-2</v>
      </c>
    </row>
    <row r="30" spans="1:7" x14ac:dyDescent="0.15">
      <c r="A30" s="72">
        <v>27</v>
      </c>
      <c r="B30" s="86" t="s">
        <v>339</v>
      </c>
      <c r="C30" s="77">
        <v>4030.23</v>
      </c>
      <c r="D30" s="45">
        <v>47690</v>
      </c>
      <c r="E30" s="45">
        <v>26900</v>
      </c>
      <c r="F30" s="45">
        <v>1282861000</v>
      </c>
      <c r="G30" s="46">
        <f>F30/$F$62</f>
        <v>0.1905097392111115</v>
      </c>
    </row>
    <row r="31" spans="1:7" x14ac:dyDescent="0.15">
      <c r="A31" s="72">
        <v>28</v>
      </c>
      <c r="B31" s="86" t="s">
        <v>340</v>
      </c>
      <c r="C31" s="77">
        <v>4030.24</v>
      </c>
      <c r="D31" s="45">
        <v>147048</v>
      </c>
      <c r="E31" s="45">
        <v>24300</v>
      </c>
      <c r="F31" s="45">
        <v>3573266400</v>
      </c>
      <c r="G31" s="46">
        <f>F31/$F$62</f>
        <v>0.53064365507707167</v>
      </c>
    </row>
    <row r="32" spans="1:7" x14ac:dyDescent="0.15">
      <c r="A32" s="72">
        <v>29</v>
      </c>
      <c r="B32" s="86" t="s">
        <v>341</v>
      </c>
      <c r="C32" s="77">
        <v>4030.25</v>
      </c>
      <c r="D32" s="45">
        <v>249310</v>
      </c>
      <c r="E32" s="45">
        <v>18600</v>
      </c>
      <c r="F32" s="45">
        <v>4637166000</v>
      </c>
      <c r="G32" s="46">
        <f>F32/$F$62</f>
        <v>0.68863679333819727</v>
      </c>
    </row>
    <row r="33" spans="1:7" x14ac:dyDescent="0.15">
      <c r="A33" s="72">
        <v>30</v>
      </c>
      <c r="B33" s="86" t="s">
        <v>342</v>
      </c>
      <c r="C33" s="77">
        <v>4030.26</v>
      </c>
      <c r="D33" s="45">
        <v>98040</v>
      </c>
      <c r="E33" s="45">
        <v>6500</v>
      </c>
      <c r="F33" s="45">
        <v>637260000</v>
      </c>
      <c r="G33" s="46">
        <f>F33/$F$62</f>
        <v>9.4635534488672512E-2</v>
      </c>
    </row>
    <row r="34" spans="1:7" x14ac:dyDescent="0.15">
      <c r="A34" s="72">
        <v>31</v>
      </c>
      <c r="B34" s="86" t="s">
        <v>343</v>
      </c>
      <c r="C34" s="77">
        <v>4030.27</v>
      </c>
      <c r="D34" s="45">
        <v>9170</v>
      </c>
      <c r="E34" s="45">
        <v>39000</v>
      </c>
      <c r="F34" s="45">
        <v>357630000</v>
      </c>
      <c r="G34" s="46">
        <f>F34/$F$62</f>
        <v>5.3109415621855997E-2</v>
      </c>
    </row>
    <row r="35" spans="1:7" x14ac:dyDescent="0.15">
      <c r="A35" s="72">
        <v>32</v>
      </c>
      <c r="B35" s="86" t="s">
        <v>296</v>
      </c>
      <c r="C35" s="77">
        <v>4030.28</v>
      </c>
      <c r="D35" s="45">
        <v>54726</v>
      </c>
      <c r="E35" s="45">
        <v>113000</v>
      </c>
      <c r="F35" s="45">
        <v>6184038000</v>
      </c>
      <c r="G35" s="46">
        <f>F35/$F$62</f>
        <v>0.91835317049283094</v>
      </c>
    </row>
    <row r="36" spans="1:7" x14ac:dyDescent="0.15">
      <c r="A36" s="72">
        <v>33</v>
      </c>
      <c r="B36" s="86" t="s">
        <v>344</v>
      </c>
      <c r="C36" s="77">
        <v>4030.29</v>
      </c>
      <c r="D36" s="45">
        <v>145574</v>
      </c>
      <c r="E36" s="45">
        <v>43500</v>
      </c>
      <c r="F36" s="45">
        <v>6332469000</v>
      </c>
      <c r="G36" s="46">
        <f>F36/$F$62</f>
        <v>0.94039573870625737</v>
      </c>
    </row>
    <row r="37" spans="1:7" x14ac:dyDescent="0.15">
      <c r="A37" s="72">
        <v>34</v>
      </c>
      <c r="B37" s="86" t="s">
        <v>345</v>
      </c>
      <c r="C37" s="110" t="s">
        <v>355</v>
      </c>
      <c r="D37" s="45">
        <v>19690</v>
      </c>
      <c r="E37" s="45">
        <v>13400</v>
      </c>
      <c r="F37" s="45">
        <v>263846000</v>
      </c>
      <c r="G37" s="46">
        <f>F37/$F$62</f>
        <v>3.9182134815771097E-2</v>
      </c>
    </row>
    <row r="38" spans="1:7" x14ac:dyDescent="0.15">
      <c r="A38" s="28"/>
      <c r="B38" s="48"/>
      <c r="C38" s="28"/>
      <c r="D38" s="45"/>
      <c r="E38" s="45"/>
      <c r="F38" s="45"/>
      <c r="G38" s="46"/>
    </row>
    <row r="39" spans="1:7" x14ac:dyDescent="0.15">
      <c r="A39" s="28"/>
      <c r="B39" s="28" t="s">
        <v>239</v>
      </c>
      <c r="C39" s="28" t="s">
        <v>240</v>
      </c>
      <c r="D39" s="45"/>
      <c r="E39" s="45"/>
      <c r="F39" s="45">
        <f>SUM(F4:F37)</f>
        <v>69837619400</v>
      </c>
      <c r="G39" s="46">
        <f>F39/$F$62</f>
        <v>10.371152181739768</v>
      </c>
    </row>
    <row r="40" spans="1:7" x14ac:dyDescent="0.15">
      <c r="A40" s="27" t="s">
        <v>119</v>
      </c>
      <c r="B40" s="27" t="s">
        <v>241</v>
      </c>
      <c r="C40" s="27" t="s">
        <v>242</v>
      </c>
      <c r="D40" s="43"/>
      <c r="E40" s="43"/>
      <c r="F40" s="43"/>
      <c r="G40" s="49"/>
    </row>
    <row r="41" spans="1:7" x14ac:dyDescent="0.15">
      <c r="A41" s="28"/>
      <c r="B41" s="28" t="s">
        <v>239</v>
      </c>
      <c r="C41" s="28" t="s">
        <v>243</v>
      </c>
      <c r="D41" s="45"/>
      <c r="E41" s="45"/>
      <c r="F41" s="45"/>
      <c r="G41" s="49"/>
    </row>
    <row r="42" spans="1:7" x14ac:dyDescent="0.15">
      <c r="A42" s="28"/>
      <c r="B42" s="28" t="s">
        <v>244</v>
      </c>
      <c r="C42" s="28" t="s">
        <v>245</v>
      </c>
      <c r="D42" s="45"/>
      <c r="E42" s="45"/>
      <c r="F42" s="45">
        <f>F39+F41</f>
        <v>69837619400</v>
      </c>
      <c r="G42" s="46">
        <f>F42/$F$62</f>
        <v>10.371152181739768</v>
      </c>
    </row>
    <row r="43" spans="1:7" x14ac:dyDescent="0.15">
      <c r="A43" s="27" t="s">
        <v>246</v>
      </c>
      <c r="B43" s="27" t="s">
        <v>247</v>
      </c>
      <c r="C43" s="27" t="s">
        <v>248</v>
      </c>
      <c r="D43" s="43"/>
      <c r="E43" s="43"/>
      <c r="F43" s="43"/>
      <c r="G43" s="49"/>
    </row>
    <row r="44" spans="1:7" x14ac:dyDescent="0.15">
      <c r="A44" s="28"/>
      <c r="B44" s="28" t="s">
        <v>239</v>
      </c>
      <c r="C44" s="28" t="s">
        <v>249</v>
      </c>
      <c r="D44" s="45"/>
      <c r="E44" s="45"/>
      <c r="F44" s="45">
        <v>0</v>
      </c>
      <c r="G44" s="46">
        <f>F44/$F$62</f>
        <v>0</v>
      </c>
    </row>
    <row r="45" spans="1:7" x14ac:dyDescent="0.15">
      <c r="A45" s="27" t="s">
        <v>250</v>
      </c>
      <c r="B45" s="27" t="s">
        <v>251</v>
      </c>
      <c r="C45" s="27" t="s">
        <v>252</v>
      </c>
      <c r="D45" s="43"/>
      <c r="E45" s="43"/>
      <c r="F45" s="43"/>
      <c r="G45" s="49"/>
    </row>
    <row r="46" spans="1:7" x14ac:dyDescent="0.15">
      <c r="A46" s="28"/>
      <c r="B46" s="28" t="s">
        <v>239</v>
      </c>
      <c r="C46" s="28" t="s">
        <v>253</v>
      </c>
      <c r="D46" s="45"/>
      <c r="E46" s="45"/>
      <c r="F46" s="45">
        <v>0</v>
      </c>
      <c r="G46" s="49"/>
    </row>
    <row r="47" spans="1:7" x14ac:dyDescent="0.15">
      <c r="A47" s="28"/>
      <c r="B47" s="28" t="s">
        <v>254</v>
      </c>
      <c r="C47" s="28" t="s">
        <v>255</v>
      </c>
      <c r="D47" s="45"/>
      <c r="E47" s="45"/>
      <c r="F47" s="45">
        <v>0</v>
      </c>
      <c r="G47" s="46">
        <f>F47/$F$62</f>
        <v>0</v>
      </c>
    </row>
    <row r="48" spans="1:7" x14ac:dyDescent="0.15">
      <c r="A48" s="27" t="s">
        <v>256</v>
      </c>
      <c r="B48" s="27" t="s">
        <v>257</v>
      </c>
      <c r="C48" s="27" t="s">
        <v>258</v>
      </c>
      <c r="D48" s="43"/>
      <c r="E48" s="43"/>
      <c r="F48" s="43"/>
      <c r="G48" s="49"/>
    </row>
    <row r="49" spans="1:7" x14ac:dyDescent="0.15">
      <c r="A49" s="28">
        <v>1</v>
      </c>
      <c r="B49" s="28" t="s">
        <v>297</v>
      </c>
      <c r="C49" s="28">
        <v>4040.1</v>
      </c>
      <c r="D49" s="45"/>
      <c r="E49" s="45"/>
      <c r="F49" s="45">
        <v>123701000</v>
      </c>
      <c r="G49" s="46">
        <f>F49/$F$62</f>
        <v>1.8370069126860747E-2</v>
      </c>
    </row>
    <row r="50" spans="1:7" x14ac:dyDescent="0.15">
      <c r="A50" s="28">
        <v>2</v>
      </c>
      <c r="B50" s="28" t="s">
        <v>298</v>
      </c>
      <c r="C50" s="28">
        <v>4040.2</v>
      </c>
      <c r="D50" s="45"/>
      <c r="E50" s="45"/>
      <c r="F50" s="45">
        <v>0</v>
      </c>
      <c r="G50" s="46">
        <f>F50/$F$62</f>
        <v>0</v>
      </c>
    </row>
    <row r="51" spans="1:7" x14ac:dyDescent="0.15">
      <c r="A51" s="28">
        <v>3</v>
      </c>
      <c r="B51" s="28" t="s">
        <v>306</v>
      </c>
      <c r="C51" s="28">
        <v>4040.3</v>
      </c>
      <c r="D51" s="45"/>
      <c r="E51" s="45"/>
      <c r="F51" s="45">
        <v>0</v>
      </c>
      <c r="G51" s="46">
        <f t="shared" ref="G51:G55" si="0">F51/$F$62</f>
        <v>0</v>
      </c>
    </row>
    <row r="52" spans="1:7" x14ac:dyDescent="0.15">
      <c r="A52" s="28">
        <v>4</v>
      </c>
      <c r="B52" s="28" t="s">
        <v>307</v>
      </c>
      <c r="C52" s="28">
        <v>4040.4</v>
      </c>
      <c r="D52" s="45"/>
      <c r="E52" s="45"/>
      <c r="F52" s="45">
        <v>0</v>
      </c>
      <c r="G52" s="46">
        <f t="shared" si="0"/>
        <v>0</v>
      </c>
    </row>
    <row r="53" spans="1:7" x14ac:dyDescent="0.15">
      <c r="A53" s="28">
        <v>5</v>
      </c>
      <c r="B53" s="28" t="s">
        <v>308</v>
      </c>
      <c r="C53" s="28">
        <v>4040.5</v>
      </c>
      <c r="D53" s="45"/>
      <c r="E53" s="45"/>
      <c r="F53" s="45">
        <v>0</v>
      </c>
      <c r="G53" s="46">
        <f t="shared" si="0"/>
        <v>0</v>
      </c>
    </row>
    <row r="54" spans="1:7" x14ac:dyDescent="0.15">
      <c r="A54" s="28">
        <v>6</v>
      </c>
      <c r="B54" s="28" t="s">
        <v>309</v>
      </c>
      <c r="C54" s="28">
        <v>4040.6</v>
      </c>
      <c r="D54" s="45"/>
      <c r="E54" s="45"/>
      <c r="F54" s="45">
        <v>0</v>
      </c>
      <c r="G54" s="46">
        <f t="shared" si="0"/>
        <v>0</v>
      </c>
    </row>
    <row r="55" spans="1:7" x14ac:dyDescent="0.15">
      <c r="A55" s="28">
        <v>7</v>
      </c>
      <c r="B55" s="28" t="s">
        <v>310</v>
      </c>
      <c r="C55" s="28">
        <v>4040.7</v>
      </c>
      <c r="D55" s="45"/>
      <c r="E55" s="45"/>
      <c r="F55" s="45">
        <v>0</v>
      </c>
      <c r="G55" s="46">
        <f t="shared" si="0"/>
        <v>0</v>
      </c>
    </row>
    <row r="56" spans="1:7" x14ac:dyDescent="0.15">
      <c r="A56" s="28"/>
      <c r="B56" s="28" t="s">
        <v>239</v>
      </c>
      <c r="C56" s="28">
        <v>4041.3</v>
      </c>
      <c r="D56" s="45"/>
      <c r="E56" s="45"/>
      <c r="F56" s="45">
        <f>SUM(F49:F55)</f>
        <v>123701000</v>
      </c>
      <c r="G56" s="46">
        <f>F56/$F$62</f>
        <v>1.8370069126860747E-2</v>
      </c>
    </row>
    <row r="57" spans="1:7" x14ac:dyDescent="0.15">
      <c r="A57" s="27" t="s">
        <v>151</v>
      </c>
      <c r="B57" s="27" t="s">
        <v>259</v>
      </c>
      <c r="C57" s="27" t="s">
        <v>260</v>
      </c>
      <c r="D57" s="43"/>
      <c r="E57" s="43"/>
      <c r="F57" s="43"/>
      <c r="G57" s="46"/>
    </row>
    <row r="58" spans="1:7" x14ac:dyDescent="0.15">
      <c r="A58" s="28">
        <v>1</v>
      </c>
      <c r="B58" s="28" t="s">
        <v>261</v>
      </c>
      <c r="C58" s="28" t="s">
        <v>262</v>
      </c>
      <c r="D58" s="45"/>
      <c r="E58" s="45"/>
      <c r="F58" s="45">
        <v>6610133214</v>
      </c>
      <c r="G58" s="46">
        <f>F58/$F$62</f>
        <v>0.98162993087313921</v>
      </c>
    </row>
    <row r="59" spans="1:7" x14ac:dyDescent="0.15">
      <c r="A59" s="28">
        <v>2</v>
      </c>
      <c r="B59" s="28" t="s">
        <v>263</v>
      </c>
      <c r="C59" s="28" t="s">
        <v>264</v>
      </c>
      <c r="D59" s="45"/>
      <c r="E59" s="45"/>
      <c r="F59" s="45">
        <v>0</v>
      </c>
      <c r="G59" s="46"/>
    </row>
    <row r="60" spans="1:7" x14ac:dyDescent="0.15">
      <c r="A60" s="28">
        <v>3</v>
      </c>
      <c r="B60" s="28" t="s">
        <v>265</v>
      </c>
      <c r="C60" s="28" t="s">
        <v>266</v>
      </c>
      <c r="D60" s="45"/>
      <c r="E60" s="45"/>
      <c r="F60" s="45">
        <v>0</v>
      </c>
      <c r="G60" s="46"/>
    </row>
    <row r="61" spans="1:7" x14ac:dyDescent="0.15">
      <c r="A61" s="28"/>
      <c r="B61" s="28" t="s">
        <v>239</v>
      </c>
      <c r="C61" s="28" t="s">
        <v>267</v>
      </c>
      <c r="D61" s="45"/>
      <c r="E61" s="45"/>
      <c r="F61" s="45">
        <f>SUM(F58:F60)</f>
        <v>6610133214</v>
      </c>
      <c r="G61" s="46">
        <f>F61/$F$62</f>
        <v>0.98162993087313921</v>
      </c>
    </row>
    <row r="62" spans="1:7" x14ac:dyDescent="0.15">
      <c r="A62" s="27" t="s">
        <v>268</v>
      </c>
      <c r="B62" s="27" t="s">
        <v>269</v>
      </c>
      <c r="C62" s="27" t="s">
        <v>270</v>
      </c>
      <c r="D62" s="43"/>
      <c r="E62" s="43"/>
      <c r="F62" s="43">
        <f>SUM(F47,F56,F61)</f>
        <v>6733834214</v>
      </c>
      <c r="G62" s="46">
        <f>F62/$F$62</f>
        <v>1</v>
      </c>
    </row>
    <row r="63" spans="1:7" x14ac:dyDescent="0.15">
      <c r="A63" s="26"/>
      <c r="B63" s="26"/>
      <c r="C63" s="26"/>
      <c r="D63" s="26"/>
      <c r="E63" s="26"/>
      <c r="F63" s="26"/>
      <c r="G63" s="26"/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Tong quat</vt:lpstr>
      <vt:lpstr>BCThuNhap_06203</vt:lpstr>
      <vt:lpstr>BCTinhHinhTaiChinh_06105</vt:lpstr>
      <vt:lpstr>BCLCTT_06106</vt:lpstr>
      <vt:lpstr>GTTSRong_06107</vt:lpstr>
      <vt:lpstr>BCDMDT_06108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2013-10-21T08:38:47Z</dcterms:created>
  <dcterms:modified xsi:type="dcterms:W3CDTF">2015-07-27T09:49:23Z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8f610d53f39143cdad0d3df59aa0d9e5.psdsxs" Id="R93ce393731544bb2" /></Relationships>
</file>