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90" windowWidth="15255" windowHeight="7035" tabRatio="808" firstSheet="2" activeTab="6"/>
  </bookViews>
  <sheets>
    <sheet name="BCTS-B02-198" sheetId="1" r:id="rId1"/>
    <sheet name="BCHD-B01-198" sheetId="2" r:id="rId2"/>
    <sheet name="BCTDGT-PL26-183" sheetId="3" r:id="rId3"/>
    <sheet name="BCTS-PL34-183" sheetId="4" r:id="rId4"/>
    <sheet name="BCHD-PL34-183" sheetId="5" r:id="rId5"/>
    <sheet name="DMDT-PL34-183" sheetId="6" r:id="rId6"/>
    <sheet name="1 SO CHI TIEU-PL34-183" sheetId="7" r:id="rId7"/>
    <sheet name="TKPGD-PL27-183" sheetId="8" state="hidden" r:id="rId8"/>
    <sheet name="B05-198" sheetId="9" state="hidden" r:id="rId9"/>
    <sheet name="B06g-198 (2)" sheetId="10" state="hidden"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Fill" hidden="1">#REF!</definedName>
    <definedName name="_S1">{"Book1"}</definedName>
    <definedName name="_to1" localSheetId="9">#REF!</definedName>
    <definedName name="_to1" localSheetId="0">#REF!</definedName>
    <definedName name="_to1">#REF!</definedName>
    <definedName name="B">#REF!</definedName>
    <definedName name="cdtk_matk">'[1]CDTK'!$A$13:$A$97</definedName>
    <definedName name="cdtkckco">'[1]CDTK'!$J$13:$J$97</definedName>
    <definedName name="cdtkckno">'[1]CDTK'!$I$13:$I$97</definedName>
    <definedName name="cf">'[5]CDTK'!$G$105:$G$170</definedName>
    <definedName name="CNCO" localSheetId="9">'[6]NKC'!#REF!</definedName>
    <definedName name="CNCO" localSheetId="0">'[6]NKC'!#REF!</definedName>
    <definedName name="CNCO">'[6]NKC'!#REF!</definedName>
    <definedName name="CNNO" localSheetId="9">'[6]NKC'!#REF!</definedName>
    <definedName name="CNNO" localSheetId="0">'[6]NKC'!#REF!</definedName>
    <definedName name="CNNO">'[6]NKC'!#REF!</definedName>
    <definedName name="cnoco">'[1]NKC'!$O$12:$O$3856</definedName>
    <definedName name="cnono">'[1]NKC'!$N$12:$N$3856</definedName>
    <definedName name="dgldtck">'[1]Lead'!$AA$6:$AA$78</definedName>
    <definedName name="dgldtcklai" localSheetId="9">'[1]Lead'!#REF!</definedName>
    <definedName name="dgldtcklai" localSheetId="0">'[1]Lead'!#REF!</definedName>
    <definedName name="dgldtcklai">'[1]Lead'!#REF!</definedName>
    <definedName name="dgldtcklo" localSheetId="9">'[1]Lead'!#REF!</definedName>
    <definedName name="dgldtcklo" localSheetId="0">'[1]Lead'!#REF!</definedName>
    <definedName name="dgldtcklo">'[1]Lead'!#REF!</definedName>
    <definedName name="dkcncousd">#REF!</definedName>
    <definedName name="dkcncovnd">#REF!</definedName>
    <definedName name="dkcnnousd">#REF!</definedName>
    <definedName name="dkcnnovnd">#REF!</definedName>
    <definedName name="dmdt1">#REF!</definedName>
    <definedName name="dmtk">'[1]CDTK'!$A$13:$B$94</definedName>
    <definedName name="dmtkth">#REF!</definedName>
    <definedName name="Document_array">{"Book1"}</definedName>
    <definedName name="f">#REF!</definedName>
    <definedName name="frbsvn">#REF!</definedName>
    <definedName name="frbsvnt">#REF!</definedName>
    <definedName name="frcdkt">#REF!</definedName>
    <definedName name="frcdktcu">#REF!</definedName>
    <definedName name="frcdktcut">#REF!</definedName>
    <definedName name="frcdktm">#REF!</definedName>
    <definedName name="frgl" localSheetId="9">'[7]Chi tiet Cno'!#REF!</definedName>
    <definedName name="frgl" localSheetId="0">'[7]Chi tiet Cno'!#REF!</definedName>
    <definedName name="frgl">'[7]Chi tiet Cno'!#REF!</definedName>
    <definedName name="frnhq">#REF!</definedName>
    <definedName name="from1">#REF!</definedName>
    <definedName name="frpl">#REF!</definedName>
    <definedName name="frqcu">#REF!</definedName>
    <definedName name="frsocai">#REF!</definedName>
    <definedName name="frtbdt">#REF!</definedName>
    <definedName name="frtm">#REF!</definedName>
    <definedName name="frtnaa1">#REF!</definedName>
    <definedName name="frtnab">#REF!</definedName>
    <definedName name="frtsaa1">#REF!</definedName>
    <definedName name="frtsab">#REF!</definedName>
    <definedName name="giadttt">#REF!</definedName>
    <definedName name="macf">'[5]CDTK'!$M$105:$M$170</definedName>
    <definedName name="macn">'[8]Congno'!$A$13:$A$389</definedName>
    <definedName name="madt">'[1]Lead'!$B$6:$B$78</definedName>
    <definedName name="madt1">#REF!</definedName>
    <definedName name="madtban">'[1]NKC'!$H$12:$H$3856</definedName>
    <definedName name="madtban1" localSheetId="9">'[9]NKC'!#REF!</definedName>
    <definedName name="madtban1" localSheetId="0">'[9]NKC'!#REF!</definedName>
    <definedName name="madtban1">'[9]NKC'!#REF!</definedName>
    <definedName name="madtfban">'[1]NKC'!$K$12:$K$3856</definedName>
    <definedName name="madtfban1" localSheetId="9">'[9]NKC'!#REF!</definedName>
    <definedName name="madtfban1" localSheetId="0">'[9]NKC'!#REF!</definedName>
    <definedName name="madtfban1">'[9]NKC'!#REF!</definedName>
    <definedName name="madtfmua">'[1]NKC'!$G$12:$G$3856</definedName>
    <definedName name="madtfmua1" localSheetId="9">'[9]NKC'!#REF!</definedName>
    <definedName name="madtfmua1" localSheetId="0">'[9]NKC'!#REF!</definedName>
    <definedName name="madtfmua1">'[9]NKC'!#REF!</definedName>
    <definedName name="madtlai">'[1]NKC'!$I$12:$I$3856</definedName>
    <definedName name="madtlai1" localSheetId="9">'[9]NKC'!#REF!</definedName>
    <definedName name="madtlai1" localSheetId="0">'[9]NKC'!#REF!</definedName>
    <definedName name="madtlai1">'[9]NKC'!#REF!</definedName>
    <definedName name="madtlo">'[1]NKC'!$J$12:$J$3856</definedName>
    <definedName name="madtmg">'[1]NKC'!$R$12:$R$3856</definedName>
    <definedName name="madtmua">'[1]NKC'!$F$12:$F$3856</definedName>
    <definedName name="madtmua1" localSheetId="9">'[9]NKC'!#REF!</definedName>
    <definedName name="madtmua1" localSheetId="0">'[9]NKC'!#REF!</definedName>
    <definedName name="madtmua1">'[9]NKC'!#REF!</definedName>
    <definedName name="madtsl">'[1]NKC'!$Q$12:$Q$3856</definedName>
    <definedName name="malead">'[1]Lead'!$B$6:$B$78</definedName>
    <definedName name="matk">'[1]CDTK'!$A$13:$A$94</definedName>
    <definedName name="MB">#REF!</definedName>
    <definedName name="mgdtck">#REF!</definedName>
    <definedName name="mgdtdk">#REF!</definedName>
    <definedName name="_xlnm.Print_Area" localSheetId="6">'1 SO CHI TIEU-PL34-183'!$A$1:$E$47</definedName>
    <definedName name="_xlnm.Print_Area" localSheetId="2">'BCTDGT-PL26-183'!$A$1:$E$29</definedName>
    <definedName name="_xlnm.Print_Area" localSheetId="0">'BCTS-B02-198'!$A$2:$D$80</definedName>
    <definedName name="_xlnm.Print_Area" localSheetId="3">'BCTS-PL34-183'!$A$2:$E$71</definedName>
    <definedName name="_xlnm.Print_Area" localSheetId="1">'BCHD-B01-198'!$A$1:$F$49</definedName>
    <definedName name="_xlnm.Print_Area" localSheetId="4">'BCHD-PL34-183'!$A$1:$E$62</definedName>
    <definedName name="_xlnm.Print_Area" localSheetId="5">'DMDT-PL34-183'!$A$1:$F$71</definedName>
    <definedName name="_xlnm.Print_Titles">#N/A</definedName>
    <definedName name="S1">{"Book1"}</definedName>
    <definedName name="sldtck">#REF!</definedName>
    <definedName name="sldtdk">'[1]Lead'!$D$6:$D$78</definedName>
    <definedName name="SOTIENVN">'[11]NKC'!$H$15:$H$1010</definedName>
    <definedName name="TENTKVN">#REF!</definedName>
    <definedName name="tienck">#REF!</definedName>
    <definedName name="tiendk">'[1]Lead'!$F$6:$F$78</definedName>
    <definedName name="tkco">'[1]NKC'!$E$12:$E$3856</definedName>
    <definedName name="tkno">'[1]NKC'!$D$12:$D$3856</definedName>
    <definedName name="to1">#REF!</definedName>
    <definedName name="tobsvn">#REF!</definedName>
    <definedName name="tobsvnt">#REF!</definedName>
    <definedName name="tocdkt">#REF!</definedName>
    <definedName name="tocdktcu">#REF!</definedName>
    <definedName name="tocdktcut">#REF!</definedName>
    <definedName name="tocdktm">#REF!</definedName>
    <definedName name="togl" localSheetId="9">'[7]Chi tiet Cno'!#REF!</definedName>
    <definedName name="togl" localSheetId="0">'[7]Chi tiet Cno'!#REF!</definedName>
    <definedName name="togl">'[7]Chi tiet Cno'!#REF!</definedName>
    <definedName name="tonhq">#REF!</definedName>
    <definedName name="topl">#REF!</definedName>
    <definedName name="toqcu">#REF!</definedName>
    <definedName name="tosocai">#REF!</definedName>
    <definedName name="totbdt">#REF!</definedName>
    <definedName name="totm">#REF!</definedName>
    <definedName name="totnaa1">#REF!</definedName>
    <definedName name="totnab">#REF!</definedName>
    <definedName name="totsaa1">#REF!</definedName>
    <definedName name="totsab">#REF!</definedName>
    <definedName name="thang10">{"Book1"}</definedName>
    <definedName name="thanhtien">'[1]NKC'!$V$12:$V$3856</definedName>
    <definedName name="TR">#REF!</definedName>
    <definedName name="USD" localSheetId="9">'[6]NKC'!#REF!</definedName>
    <definedName name="USD" localSheetId="0">'[6]NKC'!#REF!</definedName>
    <definedName name="USD">'[6]NKC'!#REF!</definedName>
    <definedName name="v">#REF!</definedName>
    <definedName name="Z_212ADE2A_410A_4282_99D4_FBE09A3B6A78_.wvu.Cols" localSheetId="6" hidden="1">'1 SO CHI TIEU-PL34-183'!#REF!,'1 SO CHI TIEU-PL34-183'!#REF!</definedName>
    <definedName name="Z_212ADE2A_410A_4282_99D4_FBE09A3B6A78_.wvu.Cols" localSheetId="2" hidden="1">'BCTDGT-PL26-183'!#REF!</definedName>
    <definedName name="Z_212ADE2A_410A_4282_99D4_FBE09A3B6A78_.wvu.Cols" localSheetId="0" hidden="1">'BCTS-B02-198'!$C:$C,'BCTS-B02-198'!#REF!,'BCTS-B02-198'!#REF!</definedName>
    <definedName name="Z_212ADE2A_410A_4282_99D4_FBE09A3B6A78_.wvu.Cols" localSheetId="3" hidden="1">'BCTS-PL34-183'!$C:$C,'BCTS-PL34-183'!#REF!,'BCTS-PL34-183'!#REF!</definedName>
    <definedName name="Z_212ADE2A_410A_4282_99D4_FBE09A3B6A78_.wvu.Cols" localSheetId="4" hidden="1">'BCHD-PL34-183'!$C:$C,'BCHD-PL34-183'!#REF!,'BCHD-PL34-183'!#REF!</definedName>
    <definedName name="Z_212ADE2A_410A_4282_99D4_FBE09A3B6A78_.wvu.Cols" localSheetId="5" hidden="1">'DMDT-PL34-183'!$C:$C</definedName>
    <definedName name="Z_212ADE2A_410A_4282_99D4_FBE09A3B6A78_.wvu.PrintArea" localSheetId="6" hidden="1">'1 SO CHI TIEU-PL34-183'!$A$1:$E$50</definedName>
    <definedName name="Z_212ADE2A_410A_4282_99D4_FBE09A3B6A78_.wvu.PrintArea" localSheetId="2" hidden="1">'BCTDGT-PL26-183'!$A$1:$D$22</definedName>
    <definedName name="Z_212ADE2A_410A_4282_99D4_FBE09A3B6A78_.wvu.PrintArea" localSheetId="0" hidden="1">'BCTS-B02-198'!$A$1:$E$62</definedName>
    <definedName name="Z_212ADE2A_410A_4282_99D4_FBE09A3B6A78_.wvu.PrintArea" localSheetId="3" hidden="1">'BCTS-PL34-183'!$A$1:$E$59</definedName>
    <definedName name="Z_212ADE2A_410A_4282_99D4_FBE09A3B6A78_.wvu.PrintArea" localSheetId="4" hidden="1">'BCHD-PL34-183'!$A$1:$E$62</definedName>
    <definedName name="Z_212ADE2A_410A_4282_99D4_FBE09A3B6A78_.wvu.PrintArea" localSheetId="5" hidden="1">'DMDT-PL34-183'!$A$1:$F$81</definedName>
    <definedName name="Z_212ADE2A_410A_4282_99D4_FBE09A3B6A78_.wvu.Rows" localSheetId="0" hidden="1">'BCTS-B02-198'!#REF!,'BCTS-B02-198'!$63:$66</definedName>
    <definedName name="Z_212ADE2A_410A_4282_99D4_FBE09A3B6A78_.wvu.Rows" localSheetId="3" hidden="1">'BCTS-PL34-183'!#REF!,'BCTS-PL34-183'!$60:$60</definedName>
    <definedName name="Z_212ADE2A_410A_4282_99D4_FBE09A3B6A78_.wvu.Rows" localSheetId="4" hidden="1">'BCHD-PL34-183'!#REF!,'BCHD-PL34-183'!#REF!,'BCHD-PL34-183'!#REF!,'BCHD-PL34-183'!#REF!</definedName>
    <definedName name="Z_212ADE2A_410A_4282_99D4_FBE09A3B6A78_.wvu.Rows" localSheetId="5" hidden="1">'DMDT-PL34-183'!#REF!</definedName>
  </definedNames>
  <calcPr fullCalcOnLoad="1"/>
</workbook>
</file>

<file path=xl/comments2.xml><?xml version="1.0" encoding="utf-8"?>
<comments xmlns="http://schemas.openxmlformats.org/spreadsheetml/2006/main">
  <authors>
    <author>Yen Le Hai PHAN</author>
  </authors>
  <commentList>
    <comment ref="C29" authorId="0">
      <text>
        <r>
          <rPr>
            <b/>
            <sz val="9"/>
            <rFont val="Tahoma"/>
            <family val="2"/>
          </rPr>
          <t>custody+VSD+tnx fee</t>
        </r>
      </text>
    </comment>
  </commentList>
</comments>
</file>

<file path=xl/sharedStrings.xml><?xml version="1.0" encoding="utf-8"?>
<sst xmlns="http://schemas.openxmlformats.org/spreadsheetml/2006/main" count="631" uniqueCount="503">
  <si>
    <t>Công ty quản lý quỹ/ Fund Management company
Tổng giám đốc/ Chief Executive Officer</t>
  </si>
  <si>
    <t>Chi phí kiểm toán/Audit expense</t>
  </si>
  <si>
    <t>Phí quản lý Quỹ mở/ Management fee</t>
  </si>
  <si>
    <t xml:space="preserve">CHI PHÍ ĐẦU TƯ /INVESTMENT EXPENSE </t>
  </si>
  <si>
    <t>NỢ PHẢI TRẢ/ LIABILITES</t>
  </si>
  <si>
    <t>Tiền gửi ngân hàng cho hoạt động của Quỹ mở/ Cash for operation</t>
  </si>
  <si>
    <t>2.1</t>
  </si>
  <si>
    <t>3.1</t>
  </si>
  <si>
    <t>3.2</t>
  </si>
  <si>
    <t>3.3</t>
  </si>
  <si>
    <t>3.4</t>
  </si>
  <si>
    <t>2.2</t>
  </si>
  <si>
    <t xml:space="preserve">Mẫu số B01g - QM
(Ban hành theo TT số 198 /2012 /TT-BTC ngày 15 /11/ 2012 của Bộ Tài chính)
</t>
  </si>
  <si>
    <t>Đơn vị tính/Currency: VND</t>
  </si>
  <si>
    <t>CHI PHÍ HOẠT ĐỘNG QUỸ MỞ/OPERATION EXPENSE</t>
  </si>
  <si>
    <t xml:space="preserve">       </t>
  </si>
  <si>
    <t>Công ty quản lý quỹ/ Fund Management company
 Tổng giám đốc/ Chief Executive Officer</t>
  </si>
  <si>
    <t>TÀI SẢN/ ASSETS</t>
  </si>
  <si>
    <t>TỔNG NỢ/ TOTAL LIABILITIES</t>
  </si>
  <si>
    <t>Ngân hàng giám sát/ Supervising bank</t>
  </si>
  <si>
    <t>Công ty quản lý quỹ/ Fund Management company</t>
  </si>
  <si>
    <t>Loại/ Type</t>
  </si>
  <si>
    <t>Số lượng/ Quantity</t>
  </si>
  <si>
    <t>Tổng giá trị/ Total value</t>
  </si>
  <si>
    <t>CP niêm yết/ Listed shares</t>
  </si>
  <si>
    <t>Tổng/ Total</t>
  </si>
  <si>
    <t>CP chưa niêm yết/ Unlisted shares</t>
  </si>
  <si>
    <t>Trái phiếu/ Bonds</t>
  </si>
  <si>
    <t>Các loại chứng khoán khác/ Other securities</t>
  </si>
  <si>
    <t>TỔNG CÁC LOẠI CHỨNG KHOÁN/ TOTAL</t>
  </si>
  <si>
    <t/>
  </si>
  <si>
    <t>I.1</t>
  </si>
  <si>
    <t>I.2</t>
  </si>
  <si>
    <t>I.3</t>
  </si>
  <si>
    <t>I.4</t>
  </si>
  <si>
    <t>I.5</t>
  </si>
  <si>
    <t>I.6</t>
  </si>
  <si>
    <t>I.7</t>
  </si>
  <si>
    <t>VII</t>
  </si>
  <si>
    <t>VIII</t>
  </si>
  <si>
    <t>GTTSR cuối kỳ/ NAV at the end of period</t>
  </si>
  <si>
    <t>IX</t>
  </si>
  <si>
    <t>X</t>
  </si>
  <si>
    <t>II.1</t>
  </si>
  <si>
    <t>II.2</t>
  </si>
  <si>
    <t>II.3</t>
  </si>
  <si>
    <t>Tiền gửi không kỳ hạn/ Cash at current account</t>
  </si>
  <si>
    <t>Trái phiếu / Bonds</t>
  </si>
  <si>
    <t>Trái phiếu niêm yết/ Listed bonds</t>
  </si>
  <si>
    <t>Trái phiếu chưa niêm yết/ Unlisted bonds</t>
  </si>
  <si>
    <t>Phải trả phí giám sát/ Supervising fee payables</t>
  </si>
  <si>
    <t>Phải trả phí lưu ký/ Custodian fees payables</t>
  </si>
  <si>
    <t>Phải trả phí quản trị quỹ/ Fund administration fee payables</t>
  </si>
  <si>
    <t>Tài sản ròng của Quỹ (I.8-II.3)/ Net asset value</t>
  </si>
  <si>
    <t>Giá trị tài sản ròng trên một đơn vị Chứng Chỉ Quỹ/ NAV per unit</t>
  </si>
  <si>
    <t>Cổ tức được nhận/ Dividend received</t>
  </si>
  <si>
    <t>Thu nhập khác/ Other income</t>
  </si>
  <si>
    <t>Phí ngân hàng/ Bank charges</t>
  </si>
  <si>
    <t>Chi phí khác/ Other expenses</t>
  </si>
  <si>
    <t>Thu nhập ròng từ hoạt động đầu tư (I-II)/ Net income from investment activities</t>
  </si>
  <si>
    <t>Thay đổi GTTSR cho các hoạt động đầu tư (III + IV)/ Changes of NAV due to the invesment activities during the period</t>
  </si>
  <si>
    <t>Thay đổi GTTSR đầu kỳ của quỹ trong kỳ/ Changes of NAV in the period</t>
  </si>
  <si>
    <t>Các tài sản khác/ Other assets</t>
  </si>
  <si>
    <t>Các khoản đặt cọc và ứng trước/ Deposit suspense</t>
  </si>
  <si>
    <t>Trong đó/ In which:</t>
  </si>
  <si>
    <t>Thu nhập từ hoạt động đầu tư / Income from investment</t>
  </si>
  <si>
    <t>STT/ No</t>
  </si>
  <si>
    <t>Chi phí/ Expenses</t>
  </si>
  <si>
    <t>I</t>
  </si>
  <si>
    <t>II</t>
  </si>
  <si>
    <t>PL 14</t>
  </si>
  <si>
    <t>III</t>
  </si>
  <si>
    <t>IV</t>
  </si>
  <si>
    <t>V</t>
  </si>
  <si>
    <t>VI</t>
  </si>
  <si>
    <t>TỔNG TÀI SẢN/ TOTAL ASSETS</t>
  </si>
  <si>
    <t>I.8</t>
  </si>
  <si>
    <t>III.1</t>
  </si>
  <si>
    <t>III.2</t>
  </si>
  <si>
    <t xml:space="preserve">Mẫu số B01 - QM
(Ban hành theo TT số 198 /2012 /TT-BTC ngày 15 /11/ 2012 của Bộ Tài chính)
</t>
  </si>
  <si>
    <t>Tiền bán chứng khoán chờ thu/ Unsettled sales</t>
  </si>
  <si>
    <t>1</t>
  </si>
  <si>
    <t>2</t>
  </si>
  <si>
    <t>3</t>
  </si>
  <si>
    <t>4</t>
  </si>
  <si>
    <t>5</t>
  </si>
  <si>
    <t>6</t>
  </si>
  <si>
    <t>7</t>
  </si>
  <si>
    <t>8</t>
  </si>
  <si>
    <t>9</t>
  </si>
  <si>
    <t>10</t>
  </si>
  <si>
    <t>Phải trả về mua các khoản đầu tư/ Unsettled purchase</t>
  </si>
  <si>
    <t>CHỈ TIÊU</t>
  </si>
  <si>
    <t>1.1</t>
  </si>
  <si>
    <t>1.2</t>
  </si>
  <si>
    <t>Tiền/ Cash, deposit</t>
  </si>
  <si>
    <t>Lợi nhuận bình quân năm/Average profit of the year (applicale only for annual report)</t>
  </si>
  <si>
    <t>Tỷ suất lợi nhuận bình quân năm/Average profit ratio of the period ((applicale only for annual report)</t>
  </si>
  <si>
    <t xml:space="preserve">Mẫu số B02 - QM/
(Ban hành theo TT số 198 /2012 /TT-BTC ngày 15 /11/ 2012 của Bộ Tài chính)
</t>
  </si>
  <si>
    <t>…</t>
  </si>
  <si>
    <r>
      <t>Phụ lục 26. Mẫu báo cáo về thay đổi giá trị tài sản ròng, giao dịch chứng chỉ quỹ</t>
    </r>
    <r>
      <rPr>
        <sz val="11"/>
        <rFont val="Times New Roman"/>
        <family val="1"/>
      </rPr>
      <t xml:space="preserve">
</t>
    </r>
    <r>
      <rPr>
        <i/>
        <sz val="11"/>
        <rFont val="Times New Roman"/>
        <family val="1"/>
      </rPr>
      <t>(Ban hành kèm theo Thông tư 183 hướng dẫn về thành lập và quản lý quỹ mở)</t>
    </r>
  </si>
  <si>
    <t>Thay đổi trong GTTSR của quỹ trong kỳ/ Changes of NAV during the period</t>
  </si>
  <si>
    <t>TT</t>
  </si>
  <si>
    <t>II. 1</t>
  </si>
  <si>
    <r>
      <t xml:space="preserve">Phụ lục 34. Mẫu báo cáo định kỳ về hoạt động đầu tư của quỹ
</t>
    </r>
    <r>
      <rPr>
        <i/>
        <sz val="11"/>
        <rFont val="Times New Roman"/>
        <family val="1"/>
      </rPr>
      <t>(Ban hành kèm theo Thông tư 183 hướng dẫn về thành lập và quản lý quỹ mở)</t>
    </r>
  </si>
  <si>
    <t>BÁO CÁO THU NHẬP/ PROFIT AND LOSS REPORT</t>
  </si>
  <si>
    <r>
      <t>Phụ lục 34. Mẫu báo cáo định kỳ về hoạt động đầu tư của Quỹ</t>
    </r>
    <r>
      <rPr>
        <sz val="12"/>
        <rFont val="Times New Roman"/>
        <family val="1"/>
      </rPr>
      <t xml:space="preserve">
</t>
    </r>
    <r>
      <rPr>
        <i/>
        <sz val="12"/>
        <rFont val="Times New Roman"/>
        <family val="1"/>
      </rPr>
      <t>(Ban hành kèm theo Thông tư 183 hướng dẫn về thành lập và quản lý quỹ mở)</t>
    </r>
  </si>
  <si>
    <t>I. BÁO CÁO VỀ TÀI SẢN CỦA QUỸ/ ASSET REPORT</t>
  </si>
  <si>
    <t>II. BÁO CÁO KẾT QUẢ HOẠT ĐỘNG/ PROFIT AND LOSS REPORT</t>
  </si>
  <si>
    <t>IV. MỘT SỐ CHỈ TIÊU KHÁC/ OTHER INDICATORS</t>
  </si>
  <si>
    <r>
      <t xml:space="preserve">Phụ lục 34. Mẫu báo cáo định kỳ về hoạt động đầu tư của Quỹ
</t>
    </r>
    <r>
      <rPr>
        <i/>
        <sz val="12"/>
        <rFont val="Times New Roman"/>
        <family val="1"/>
      </rPr>
      <t>(Ban hành kèm theo Thông tư 183 hướng dẫn về thành lập và quản lý quỹ mở)</t>
    </r>
  </si>
  <si>
    <t>Tổng số đơn vị Quỹ/ Total number of fund units</t>
  </si>
  <si>
    <t>Tiền gửi ngân hàng và tương đương tiền/ Cash and cash equivalents</t>
  </si>
  <si>
    <t>Các khoản đầu tư thuần/ Investments</t>
  </si>
  <si>
    <t>Các khoản đầu tư/ Investments</t>
  </si>
  <si>
    <t>BÁO  CÁO TÌNH HÌNH TÀI CHÍNH/ ASSET REPORT</t>
  </si>
  <si>
    <t>Dự phòng giảm giá tài sản nhận thế chấp/ Provision for asset received as pledge</t>
  </si>
  <si>
    <t>Các khoản phải thu/ Receivables</t>
  </si>
  <si>
    <t>Phải thu về bán các khoản đầu tư/ Unsettled sales</t>
  </si>
  <si>
    <t>Trong đó: Dự phòng phải thu khó đòi về bán chứng khoán chờ thu/ /In which: Provision for Unsettled sales</t>
  </si>
  <si>
    <t>3.2.1</t>
  </si>
  <si>
    <t>3.2.2</t>
  </si>
  <si>
    <t>Phải thu và dự thu cổ tức, tiền lãi các khoản đầu tư/ Dividend and interest accrual and receivable</t>
  </si>
  <si>
    <t>Trong đó: Dự phòng phải thu khó đòi về cổ tức,tiền lãi phải thu/ In which: Provision for dividend and interest receivable</t>
  </si>
  <si>
    <t>Phải thu khác/ Other receivables</t>
  </si>
  <si>
    <t>Dự phòng nợ phải thu khó đòi/ Provision for receivables</t>
  </si>
  <si>
    <t>Vay ngắn hạn/ Shorterm loan</t>
  </si>
  <si>
    <t>Thuế và các khoản phải nộp Nhà nước/ Taxes payables</t>
  </si>
  <si>
    <t>Chi phí phải trả/ Expense accrual</t>
  </si>
  <si>
    <t>Phải trả cho Nhà đầu tư về mua Chứng chỉ quỹ/ Subscription Suspense Payable</t>
  </si>
  <si>
    <t>Phải trả cho Nhà đầu tư về mua lại Chứng chỉ quỹ/ Redemption payable</t>
  </si>
  <si>
    <t>Phải trả phí quản lý/ Management fee payables</t>
  </si>
  <si>
    <t>GIÁ TRỊ TÀI SẢN RÒNG CÓ THỂ PHÂN PHỐI CHO NHÀ ĐẦU TƯ NẮM GIỮ CHỨNG CHỈ QUỸ MỞ/ DISTRIBUTABLE NET ASSET VALUE (I-II)</t>
  </si>
  <si>
    <t>Vốn góp mua lại/ Capital from redemption</t>
  </si>
  <si>
    <t>Vốn góp của Nhà đầu tư/ Capital</t>
  </si>
  <si>
    <t>Vốn góp phát hành/ Capital from subscription</t>
  </si>
  <si>
    <t>Thặng dư vốn góp của Nhà đầu tư/ Premium</t>
  </si>
  <si>
    <t>IV. GIÁ TRỊ TÀI SẢN RÒNG QUỸ MỞ TRÊN 1 ĐƠN VỊ CHỨNG CHỈ QUỸ/ NAV PER UNIT (IV=(I-II)/III)</t>
  </si>
  <si>
    <t>V. LỢI NHUẬN ĐÃ PHÂN PHỐI CHO NHÀ ĐẦU TƯ/ DISTRIBUTED EARNING</t>
  </si>
  <si>
    <t>VI. CÁC CHỈ TIÊU NGOÀI BÁO CÁO TÌNH HÌNH TÀI CHÍNH/OFF BALANCE SHEET ITEMS</t>
  </si>
  <si>
    <t>Tài sản nhận thế chấp/ Asset received as pledge</t>
  </si>
  <si>
    <t xml:space="preserve"> Ngoại tệ các loại/ Foreign currency</t>
  </si>
  <si>
    <t>Số lượng Chứng chỉ quỹ đang lưu hành/ Number of fund units</t>
  </si>
  <si>
    <t>THU NHẬP, DOANH THU HOẠT ĐỘNG ĐẦU TƯ / INVESTMENT INCOME</t>
  </si>
  <si>
    <t>Cổ tức được chia/ Dividend received</t>
  </si>
  <si>
    <t>Lãi (lỗ) bán các khoản đầu tư/ Realized gain (loss) from disposal of investment</t>
  </si>
  <si>
    <t>Chênh lệch tăng (giảm) đánh giá lại các khoản đầu tư chưa thực hiện/ Unrealized gain (loss) from revaluation of investment</t>
  </si>
  <si>
    <t>Doanh thu khác/ Other revenue</t>
  </si>
  <si>
    <t>Chênh lệch lãi, lỗ tỷ giá hối đoái đã và chưa thực hiện/ Realized and unrealized gain (loss) from foreign exchange</t>
  </si>
  <si>
    <t>Doanh thu khác về đầu tư/ Other income from investment</t>
  </si>
  <si>
    <t>Chi phí giao dịch mua, bán các khoản đầu tư/ Expenses for purchase and sale of investment</t>
  </si>
  <si>
    <t>Dự phòng nợ phải thu và dự thu khó đòi về cổ tức, tiền lãi và xử lý tổn thất nợ phải thu khó đòi về cổ tức, tiền lãi/ Provisions for dividend and interest receivables</t>
  </si>
  <si>
    <t>Chi phí dự phòng nợ phải thu khó đòi và xử lý tổn thất phải thu khó đòi/ Provisions for receivables</t>
  </si>
  <si>
    <t>Chi phí lãi vay/ Loan interest expenses</t>
  </si>
  <si>
    <t>Chi phí dự phòng giảm giá tài sản nhận thế chấp và xử lý tổn thất các khoản đầu tư cho vay có tài sản nhận thế chấp/ Provision for asset received as pledge</t>
  </si>
  <si>
    <t>Chi phí đầu tư khác/ Other investment expenses</t>
  </si>
  <si>
    <t>Phí dịch vụ lưu ký tài sản Quỹ mở/ Custodian fee</t>
  </si>
  <si>
    <t>Phí dịch vụ giám sát / Supervising fee</t>
  </si>
  <si>
    <t>Phí dịch vụ quản trị Quỹ mở/ Fund administration fee</t>
  </si>
  <si>
    <t>Phí dịch vụ Đại lý chuyển nhượng/ Transfer agency fee</t>
  </si>
  <si>
    <t>Phải trả phí dịch vụ đại lý chuyển nhượng/ Tranfer agency fee payables</t>
  </si>
  <si>
    <t>Chi phí họp, Đại hội Quỹ mở/ Meeting expense</t>
  </si>
  <si>
    <t>Chi phí hoạt động khác/ Other operating expenses</t>
  </si>
  <si>
    <t>Chi phí thanh lý tài sản Quỹ mở/ Asset disposal expenses</t>
  </si>
  <si>
    <t>KẾT QUẢ HOẠT ĐỘNG ĐẦU TƯ/ GAIN (LOSS) FROM INVESTMENT (IV=I-II-III)</t>
  </si>
  <si>
    <t>KẾT QUẢ THU NHẬP VÀ CHI PHÍ KHÁC/ OTHER INCOME AND EXPENSES</t>
  </si>
  <si>
    <t>TỔNG LỢI NHUẬN KẾ TOÁN TRƯỚC THUẾ/ TOTAL TAXABLE PROFIT (VI=IV + V)</t>
  </si>
  <si>
    <t>Lợi nhuận đã thực hiện/ Realised Income</t>
  </si>
  <si>
    <t xml:space="preserve">Lợi nhuận chưa thực hiện/ Unrealised Income                                                                </t>
  </si>
  <si>
    <t>CHI PHÍ THUẾ TNDN/ CORPORATE INCOME TAX</t>
  </si>
  <si>
    <t>LỢI NHUẬN KẾ TOÁN SAU THUẾ TNDN/ PROFIT AFTER TAX (VIII = VI - VII)</t>
  </si>
  <si>
    <t xml:space="preserve"> Nợ khó đòi đã xử lý/ Receivables with full provision made</t>
  </si>
  <si>
    <t>BÁO CÁO THAY ĐỔI GIÁ TRỊ TÀI SẢN RÒNG, GIAO DỊCH CHỨNG CHỈ QUỸ/ 
NET ASSETS VALUE MOVEMENT REPORT</t>
  </si>
  <si>
    <t>STT/
NO</t>
  </si>
  <si>
    <t>CHỈ TIÊU/ INDICATORS</t>
  </si>
  <si>
    <t>GTTSR đầu kỳ/ NAV at the beginning of the period</t>
  </si>
  <si>
    <t>Lợi nhuận/ Tài sản đã phân phối cho Nhà đầu tư trong năm
Distributed profit/ assets in the period</t>
  </si>
  <si>
    <t xml:space="preserve">Lợi nhuận đã phân phối cho Nhà đầu tư lũy kế từ khi thành lập Quỹ mở đến kỳ lập báo cáo này/ Accumulated distributed profit/ assets </t>
  </si>
  <si>
    <t>Phải trả thu nhập cho Nhà đầu tư/ Profit distribution payable</t>
  </si>
  <si>
    <t>Thay đổi của GTTSR của quỹ do biến động thị trường và hoạt động đầu tư của quỹ/ Changes of NAV due to market fluctuation and the fund's investment in the period</t>
  </si>
  <si>
    <t xml:space="preserve">Thay đổi của GTTSR của quỹ do việc phân chia lợi nhuận cho nhà đầu tư/ Changes of NAV due to profit distribution to investors </t>
  </si>
  <si>
    <t>Thay đổi GTTSR do mua lại, phát hành thêm chứng chỉ quỹ/ Changes of NAV due to subscription/ redemption</t>
  </si>
  <si>
    <t xml:space="preserve">Khoản thu từ việc phát hành bổ sung chứng chỉ quỹ/ Increase from subscription </t>
  </si>
  <si>
    <t>Khoản thanh toán từ việc mua lại chứng chỉ quỹ/ (Decrease) from redemption</t>
  </si>
  <si>
    <t>BÁO CÁO ĐỊNH KỲ VỀ HOẠT ĐỘNG ĐẦU TƯ CỦA QUỸ/ 
PERIODICAL REPORT ON FUND’S INVESTMENT ACTIVITIES</t>
  </si>
  <si>
    <t>BÁO CÁO ĐỊNH KỲ VỀ HOẠT ĐỘNG ĐẦU TƯ CỦA QUỸ/
PERIODICAL REPORT ON FUND’S INVESTMENT ACTIVITIES</t>
  </si>
  <si>
    <t>Đơn vị tính/ Currency: VNĐ</t>
  </si>
  <si>
    <t>Tiền và các khoản tương đương tiền/ Cash and cash equivalents</t>
  </si>
  <si>
    <t>Các khoản tương đương tiền/ Cash equivelents</t>
  </si>
  <si>
    <t>Cổ tức, trái tức được nhận/ Dividend and bond interest receivables</t>
  </si>
  <si>
    <t>Cổ tức được nhận/ Dividend receivables</t>
  </si>
  <si>
    <t>Trái tức được nhận/ Bond interest receivables</t>
  </si>
  <si>
    <t>Tài sản khác/ Other investments</t>
  </si>
  <si>
    <t>Đầu tư khác/ Other Investments</t>
  </si>
  <si>
    <t>Tiền gửi có kỳ hạn không quá 3 tháng/ Deposit with term not more than three months</t>
  </si>
  <si>
    <t>Tiền gửi có kỳ hạn không quá 3 tháng/
Deposit with term not more than three months</t>
  </si>
  <si>
    <t>Tiền gửi có kỳ hạn hơn 3 tháng/
Deposit with term more than three months</t>
  </si>
  <si>
    <t>II. 2</t>
  </si>
  <si>
    <t>Các khoản phải trả khác/ Other payables</t>
  </si>
  <si>
    <t>LŨY KẾ TỪ ĐẦU NĂM/ ACCUMULATION FROM THE BEGINNING OF THE YEAR</t>
  </si>
  <si>
    <t>Trái tức được nhận/ Bond interest received</t>
  </si>
  <si>
    <t>Cổ tức, trái tức được nhận/ Dividend, bond interest received</t>
  </si>
  <si>
    <t xml:space="preserve">Phí quản lý quỹ/ Management fee </t>
  </si>
  <si>
    <t xml:space="preserve">Phí lưu ký, giám sát/ Custodian fee, supervising fee </t>
  </si>
  <si>
    <t xml:space="preserve">Chi phí dịch vụ quản trị quỹ, dịch vụ đại lý chuyển nhượng và các chi phí khác trả cho tổ chức cung cấp dịch vụ có liên quan/ Fund administration fee, transfer agency fee and other fees to related service providers </t>
  </si>
  <si>
    <t>Chi phí dịch vụ quản trị quỹ/ Fund administration fee</t>
  </si>
  <si>
    <t>Chi phí dịch vụ đại lý chuyển nhượng/ Transfer agency fee</t>
  </si>
  <si>
    <t xml:space="preserve">Chi phí kiểm toán/ Audit fee </t>
  </si>
  <si>
    <t>Chi phí dịch vụ tư vấn pháp lý, dịch vụ báo giá và các dịch vụ khác, thù lao ban đại diện/ 
Legal consultancy expenses, OTC price quotation fee, other expenses, remuneration payable to fund representative board</t>
  </si>
  <si>
    <t>Chi phí liên quan đến thực hiện các giao dịch tài sản của quỹ/ Expenses related to execution of fund’s asset transactions</t>
  </si>
  <si>
    <t>Các loại phí khác/ Other expenses</t>
  </si>
  <si>
    <t>Lãi (lỗ) từ hoạt động đầu tư/ Gain (loss) from investment activities</t>
  </si>
  <si>
    <t>Lãi (lỗ) thực tế phát sinh từ hoạt động đầu tư/ Realised gain (loss) from disposal of investment</t>
  </si>
  <si>
    <t>Thay đổi về giá trị của các khoản  đầu tư/ Unrealised gain (loss) from revaluation of investment</t>
  </si>
  <si>
    <t>Trong đó/ In which</t>
  </si>
  <si>
    <t>Thay đổi GTTSR do các hoạt động liên quan đến đầu tư trong kỳ/ Changes of NAV due to invesment related activities during the period</t>
  </si>
  <si>
    <t>Thay đổi GTTSR do việc phân phối thu nhập cho nhà đầu tư trong kỳ/ Change of nav due to  profit distribution in the period</t>
  </si>
  <si>
    <t>Thay đổi GTTSR do mua lại, phát hành thêm Chứng chỉ Quỹ/ Change of nav due to subscription, redemption during the period</t>
  </si>
  <si>
    <t>III. BÁO CÁO DANH MỤC ĐẦU TƯ CỦA QUỸ/ PORTFOLIO REPORT</t>
  </si>
  <si>
    <t>Lãi trái phiếu được nhận/ Bond interest receivables</t>
  </si>
  <si>
    <t>Lãi tiền gửi được nhận/ Time deposit interest receivables</t>
  </si>
  <si>
    <t>Giá thị trường hoặc giá trị hợp lý tại ngày báo cáo/ Market price as at reporting date</t>
  </si>
  <si>
    <t>Tỷ lệ % / Tổng giá trị tài sản của Quỹ / 
Ratio (%) per Fund's total assets</t>
  </si>
  <si>
    <t>TỔNG GIÁ TRỊ DANH MỤC/ TOTAL ASSETS</t>
  </si>
  <si>
    <t>Các chỉ tiêu về hiệu quả hoạt động đầu tư/ Investment performance indicator</t>
  </si>
  <si>
    <t>Tỷ lệ phí quản lý trả cho công ty quản lý quỹ trên GTTSR trung bình trong kỳ (%)/ Management expense over average NAV ratio</t>
  </si>
  <si>
    <t>Tỷ lệ phí lưu ký, giám sát trả cho NHGS trên GTTSR trung bình trong kỳ (%)/ Custodian and supervising fee expense over average NAV ratio</t>
  </si>
  <si>
    <t>Tỷ lệ chi phí dịch vụ quản trị quỹ, chi phí dịch vụ đại lý chuyển nhượng và các chi phí khác mà công ty quản lý quỹ trả cho tổ chức cung cấp dịch vụ có liên quan trên GTTSR của quỹ trung bình trong kỳ (%)/ Outsourcing service expenses over average NAV ratio</t>
  </si>
  <si>
    <t>Chi phí kiểm toán trả cho tổ chức kiếm toán trên GTTSR trung bình trong kỳ (%)/ Audit fee expense over average NAV ratio</t>
  </si>
  <si>
    <t>Tỷ lệ chi phí hoạt động trên GTTSR trung bình trong kỳ (%)/ Operating expense over average NAV ratio</t>
  </si>
  <si>
    <t xml:space="preserve">Chi phí dịch vụ tư vấn pháp lý, dịch vụ báo giá và các dịch vụ hợp lý khác, thù lao trả cho ban đại diện quỹ trên GTTSR trung bình trong kỳ (%)/ Legal consultancy, OTC price quotation, BOR remuneration expense over average NAV ratio  </t>
  </si>
  <si>
    <t>Các chỉ tiêu khác/ Other indicators</t>
  </si>
  <si>
    <t>Tổng giá trị chứng chỉ quỹ đang lưu hành đầu kỳ/ Total value of Fund unit   at the beginning of the period</t>
  </si>
  <si>
    <t>Tổng số lượng đơn vị quỹ đang lưu hành đầu kỳ/ Number of Fund units at the beginning of the period</t>
  </si>
  <si>
    <t>Giá trị vốn thực huy động thêm trong kỳ/ Net subscription amount received in period</t>
  </si>
  <si>
    <t>Số lượng đơn vị quỹ mua lại trong kỳ/ Number of fund units redempted in the period</t>
  </si>
  <si>
    <t>Giá trị vốn thực phải thanh toán trong kỳ khi đáp ứng lệnh của nhà đầu tư/ Net redemption amount in period</t>
  </si>
  <si>
    <t>Tổng giá trị chứng chỉ quỹ đang lưu hành cuối kỳ/ Total value of Fund unit   at the end of the period</t>
  </si>
  <si>
    <t>Tổng số lượng đơn vị quỹ đang lưu hành cuối kỳ/ Number of Fund units at the end of the period</t>
  </si>
  <si>
    <t>Số lượng đơn vị quỹ phát hành thêm trong kỳ/ Number of fund units subscribed in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</si>
  <si>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</si>
  <si>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</si>
  <si>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</si>
  <si>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Giá trị tài sản ròng trên một đơn vị quỹ cuối kì/ NAV per unit at the end of the period</t>
  </si>
  <si>
    <t>Số nhà đầu tư tham gia vào quỹ cuối kỳ, kể cả giao dịch ký danh/ Number of investors at the end of the period</t>
  </si>
  <si>
    <r>
      <t xml:space="preserve">Tên ngân hàng giám sát / Supervising bank: </t>
    </r>
    <r>
      <rPr>
        <b/>
        <sz val="12"/>
        <rFont val="Times New Roman"/>
        <family val="1"/>
      </rPr>
      <t>Ngân hàng TNHH một thành viên HSBC Việt Nam/ HSBC Bank (Vietnam) Ltd.</t>
    </r>
  </si>
  <si>
    <r>
      <t xml:space="preserve">Tên ngân hàng giám sát / Supervising bank: </t>
    </r>
    <r>
      <rPr>
        <b/>
        <sz val="11"/>
        <rFont val="Times New Roman"/>
        <family val="1"/>
      </rPr>
      <t>Ngân hàng TNHH một thành viên HSBC Việt Nam/ HSBC Bank (Vietnam) Ltd.</t>
    </r>
  </si>
  <si>
    <t>Đơn vị tính/ Currency: VND</t>
  </si>
  <si>
    <t>Trái phiếu niêm yết/ Listed Bonds</t>
  </si>
  <si>
    <t>Trái phiếu chưa niêm yết/ Unlisted Bonds</t>
  </si>
  <si>
    <t xml:space="preserve">Tổng các loại trái phiếu/ Total </t>
  </si>
  <si>
    <t>Tiền gửi có kỳ hạn trên 3 tháng/ Deposit with term more
 than three months</t>
  </si>
  <si>
    <t>Tiền gửi ngân hàng/ Cash at current account</t>
  </si>
  <si>
    <t>Phải trả thu nhập cho nhà đầu tư/ Income payable to investors</t>
  </si>
  <si>
    <t>Phải trả thù lao ban đại diện quỹ/ Salaries of BOR payable</t>
  </si>
  <si>
    <t>Phải trả công ty quản lý quỹ/ Management fee payable</t>
  </si>
  <si>
    <t>Phải trả phí lưu ký, giám sát/ Custodian, supervisory fee payable</t>
  </si>
  <si>
    <t>Phải trả phí quản trị quỹ/ Administration fee payable</t>
  </si>
  <si>
    <t>Phải trả phí dịch vụ đại lý chuyển nhượng/ Transfer agency fee payable</t>
  </si>
  <si>
    <t>Phải trả phí kiểm toán/ Audit fee payable</t>
  </si>
  <si>
    <t>Phải trả phí họp đại hội/ AGM fee payable</t>
  </si>
  <si>
    <t>Phải trả phí môi giới/ Broker fee payable</t>
  </si>
  <si>
    <t>Phải trả khác/ Other payable</t>
  </si>
  <si>
    <t>Lãi tiền gửi được nhận/ Interest receivables</t>
  </si>
  <si>
    <t>Lãi tiền gửi được nhận/ Interest received</t>
  </si>
  <si>
    <t>Thù lao Ban Đại Diện Quỹ</t>
  </si>
  <si>
    <t>Chi phí khác/ Other expense.</t>
  </si>
  <si>
    <t>Phải thu bán trái phiếu</t>
  </si>
  <si>
    <t>Dự thu cổ tức, tiền lãi chưa đến ngày nhận/ Dividend and interest accrual</t>
  </si>
  <si>
    <t>Dự thu cổ tức</t>
  </si>
  <si>
    <t>Dự thu trái tức</t>
  </si>
  <si>
    <t>Dự thu lãi tiền gửi</t>
  </si>
  <si>
    <t>Phải trả, phải nộp khác/ Other payables</t>
  </si>
  <si>
    <t xml:space="preserve">Lũy kế từ đầu năm đến cuối kỳ này năm trước/ Accumulated figures from the beginning of last year </t>
  </si>
  <si>
    <t xml:space="preserve">Lũy kế từ đầu năm đến cuối kỳ báo cáo/ Accumulated figures from the beginning of this year </t>
  </si>
  <si>
    <t xml:space="preserve">1
</t>
  </si>
  <si>
    <t>KỲ TRƯỚC/ LAST PERIOD</t>
  </si>
  <si>
    <t>Phải thu cổ tức tiền lãi đến ngày nhận/ Dividend and interest receivable</t>
  </si>
  <si>
    <t>NĂM TRƯỚC NĂM BÁO CÁO/
LAST  YEAR (*)</t>
  </si>
  <si>
    <t>NĂM BÁO CÁO/ THIS YEAR</t>
  </si>
  <si>
    <t>Thay đổi quy mô quỹ trong kỳ (tính theo mệnh giá chứng chỉ quỹ)/ Change of Fund scale during the period (based on par value of fund unit)</t>
  </si>
  <si>
    <t>Quy mô quỹ cuối kỳ (tính theo mệnh giá chứng chỉ quỹ)/ Fund scale at the end of the period (based on par value of fund unit)</t>
  </si>
  <si>
    <t>Quy mô quỹ đầu kỳ (tính theo mệnh giá chứng chỉ quỹ)/ 
Fund scale at the beginning of the period (based on par value of fund unit)</t>
  </si>
  <si>
    <t>Ghi chú : Quỹ không có giao dịch trong kỳ hay số dư cuối kỳ về các khoản vay tiền, hợp đồng Repo, các khoản cho vay chứng khoán và hợp đồng Reverse Repo/ Fund does not have any closing balance or any transaction in the reporting period related to loan, Repo contracts, securities lending and Reverse Repo contracts</t>
  </si>
  <si>
    <t>GTTSR trên một đơn vị quỹ/NAV per unit</t>
  </si>
  <si>
    <r>
      <t xml:space="preserve">Tên công ty quản lý quỹ/ Fund Management Company name: </t>
    </r>
    <r>
      <rPr>
        <b/>
        <sz val="11"/>
        <rFont val="Times New Roman"/>
        <family val="1"/>
      </rPr>
      <t>Công ty cổ phần quản lý quỹ đầu tư MB/ MB Capital Management Joint Stock Company</t>
    </r>
  </si>
  <si>
    <r>
      <t xml:space="preserve">Tên Quỹ/ Fund name: </t>
    </r>
    <r>
      <rPr>
        <b/>
        <sz val="11"/>
        <rFont val="Times New Roman"/>
        <family val="1"/>
      </rPr>
      <t>Quỹ đầu tư trái phiếu MB Capital Việt Nam/ MB Capital Vietnam Bond Fund</t>
    </r>
  </si>
  <si>
    <t>average nav</t>
  </si>
  <si>
    <t xml:space="preserve">KỲ BÁO CÁO/ THIS PERIOD
</t>
  </si>
  <si>
    <r>
      <rPr>
        <b/>
        <sz val="11"/>
        <rFont val="Times New Roman"/>
        <family val="1"/>
      </rPr>
      <t>Mẫu số B06g - QM</t>
    </r>
    <r>
      <rPr>
        <sz val="11"/>
        <rFont val="Times New Roman"/>
        <family val="1"/>
      </rPr>
      <t xml:space="preserve">
</t>
    </r>
    <r>
      <rPr>
        <i/>
        <sz val="11"/>
        <rFont val="Times New Roman"/>
        <family val="1"/>
      </rPr>
      <t>(Ban hành theo TT số 198 /2012 /TT-BTC ngày 15 /11/ 2012 của Bộ Tài chính)</t>
    </r>
    <r>
      <rPr>
        <sz val="11"/>
        <rFont val="Times New Roman"/>
        <family val="1"/>
      </rPr>
      <t xml:space="preserve">
</t>
    </r>
  </si>
  <si>
    <t>BẢN THUYẾT MINH BÁO CÁO TÀI CHÍNH CHỌN LỌC</t>
  </si>
  <si>
    <t>1. Đặc điểm hoạt động của Quỹ mở</t>
  </si>
  <si>
    <t>1.1. Giấy chứng nhận chào bán:  Quỹ đầu tư trái phiếu MB Capital Việt Nam được Ủy Ban Chứng Khoán nhà nước cấp giấy chứng nhận đăng ký chào bán số 58/GCN-UBCK  ngày 14/12/2012</t>
  </si>
  <si>
    <r>
      <t xml:space="preserve">1.2. Giấy chứng nhận thành lập Quỹ mở: Quỹ đầu tư trái phiếu MB Capital Việt Nam được Ủy Ban Chứng Khoán nhà nước cấp giấy chứng nhận lập quỹ đại chúng
 vào ngày 13/03/2013 </t>
    </r>
    <r>
      <rPr>
        <sz val="10"/>
        <rFont val="Arial"/>
        <family val="2"/>
      </rPr>
      <t>theo giấy chứng nhận số 01/GCN-UBCK</t>
    </r>
  </si>
  <si>
    <t xml:space="preserve">1.3. Địa chỉ liên hệ của Quỹ: Tầng 8, tòa nhà MB, Số 3 Liễu Giai, Phường Cống Vị, quận Ba Đình, Hà Nội </t>
  </si>
  <si>
    <t>1.4. Điều lệ hoạt động Quỹ mở ban hành vào tháng 12 năm 2012</t>
  </si>
  <si>
    <t>1.5. Những đặc điểm chính về hoạt động Quỹ mở.</t>
  </si>
  <si>
    <t>- Mục tiêu đầu tư: Quỹ MBBF hướng tới mục tiêu tối đa lợi nhuận đồng thời bảo toàn vốn cho nhà đầu tư thông qua việc đầu tư vào các loại trái phiếu, giấy tờ có giá được phát hành tại Việt Nam.</t>
  </si>
  <si>
    <t>- Kỳ tính giá trị tài sản ròng (NAV): NAV được định giá hàng tuần vào ngày thứ tư, hàng tháng vào ngày đầu tiên của tháng tiếp theo, hàng quý vào ngày đầu tiên của quý tiếp theo, hàng năm vào ngày đầu tiên của năm tiếp theo.</t>
  </si>
  <si>
    <r>
      <t xml:space="preserve">- Tần suất giao dịch Chứng chỉ quỹ mở: 2 lần một tháng. </t>
    </r>
    <r>
      <rPr>
        <sz val="10"/>
        <rFont val="Arial"/>
        <family val="2"/>
      </rPr>
      <t>Thứ tư (4) thứ nhất và thứ ba trong tháng</t>
    </r>
  </si>
  <si>
    <t>- Hạn chế đầu tư của Quỹ mở:</t>
  </si>
  <si>
    <r>
      <rPr>
        <b/>
        <sz val="10"/>
        <rFont val="Arial"/>
        <family val="2"/>
      </rPr>
      <t>A. Quỹ đầu tư MBBF sẽ tuân theo các hạn chế đầu tư sau đây:
A.1. Căn cứ vào quy mô của Quỹ:</t>
    </r>
    <r>
      <rPr>
        <sz val="10"/>
        <rFont val="Arial"/>
        <family val="2"/>
      </rPr>
      <t xml:space="preserve">
- Đầu tư tối thiểu 80% giá trị tài sản quỹ vào trái phiếu, giấy tờ có giá, hoặc các công cụ có thu nhập cố định ngoại trừ trái phiếu chuyển đổi;
- Không được đầu tư quá bốn mươi chín (49%) tổng giá trị tài sản của quỹ vào tiền gửi; công cụ thị trường tiền tệ, giấy tờ có giá, công cụ chuyển nhượng tại các ngân hàng thương mại trong danh sách đã được Ban đại diện Quỹ phê duyệt;
- Không được đầu tư quá ba mươi phần trăm (30%) tổng giá trị tài sản của quỹ vào tiền gửi; công cụ thị trường tiền tệ, giấy tờ có giá, công cụ chuyển nhượng; trái phiếu niêm yết; trái phiếu chuẩn bị niêm yết, đăng ký giao dịch phát hành bởi một công ty hoặc một nhóm công ty có quan hệ sở hữu với nhau;
- Không được đầu tư quá hai mươi phần trăm (20%) tổng giá trị tài sản của quỹ vào các loại giấy tờ có giá, công cụ chuyển nhượng, trái phiếu của một tổ chức phát hành;
- Không được đầu tư quá mười phần trăm (10%) tổng giá trị tài sản của quỹ vào trái phiếu chuẩn bị niêm yết, đăng ký giao dịch;
- Tổng giá trị các hạng mục đầu tư lớn trong danh mục đầu tư của quỹ không được vượt quá bốn mươi phần trăm (40%) tổng giá trị tài sản của quỹ;
- Tại mọi thời điểm, dư nợ vay và các khoản phải trả của quỹ không được vượt quá giá trị tài sản ròng của quỹ;
- Không được đầu tư vào các quỹ đầu tư chứng khoán, cổ phiếu của các công ty đầu tư chứng khoán thành lập và hoạt động tại Việt Nam;
- Không được đầu tư trực tiếp vào bất động sản, đá quý, kim loại quý hiếm.
</t>
    </r>
    <r>
      <rPr>
        <b/>
        <sz val="10"/>
        <rFont val="Arial"/>
        <family val="2"/>
      </rPr>
      <t>A.2. Căn cứ vào quy mô của khoản đầu tư:</t>
    </r>
    <r>
      <rPr>
        <sz val="10"/>
        <rFont val="Arial"/>
        <family val="2"/>
      </rPr>
      <t xml:space="preserve">
- Không được đầu tư vào trái phiếu của một tổ chức phát hành quá mười phần trăm (10%) tổng giá trị trái phiếu đang lưu hành của tổ chức đó.
</t>
    </r>
    <r>
      <rPr>
        <b/>
        <sz val="10"/>
        <rFont val="Arial"/>
        <family val="2"/>
      </rPr>
      <t>B. Cơ cấu đầu tư của Quỹ được phép sai lệch</t>
    </r>
    <r>
      <rPr>
        <sz val="10"/>
        <rFont val="Arial"/>
        <family val="2"/>
      </rPr>
      <t xml:space="preserve"> nhưng không quá mười lăm phần trăm (15%) so với các hạn chế quy định tại khoản 1 Điều này và chỉ do các nguyên nhân sau:
a) Biến động giá trên thị trường của tài sản trong danh mục đầu tư của Quỹ; 
b) Thực hiện các khoản thanh toán hợp pháp của Quỹ;
c) Thực hiện lệnh giao dịch của Nhà đầu tư; 
d) Hoạt động hợp nhất, sáp nhập, thâu tóm các tổ chức phát hành;
e) Quỹ mới được cấp phép thành lập hoặc do tách quỹ, hợp nhất quỹ, sáp nhập quỹ mà thời gian hoạt động không quá sáu (06) tháng, tính từ ngày được cấp giấy chứng nhận đăng ký lập quỹ;
f) Quỹ đang trong thời gian giải thể.
</t>
    </r>
  </si>
  <si>
    <t>2. Kỳ kế toán, đơn vị tiền tệ sử dụng trong kế toán:</t>
  </si>
  <si>
    <t>2.1. Kỳ kế toán: Kỳ kế toán năm của quỹ là từ ngày 01/01 đến ngày 31/12.  Năm tài chính đầu tiên bắt đầu vào ngày 13/03/2013 (ngày giấy phép thành lập Quỹ) và kết thúc vào ngày 31/12/2013</t>
  </si>
  <si>
    <t>2.2. Đơn vị tiền tệ sử dụng trong kế toán: Báo cáo tài chính được lập và trình bày bằng đồng Việt Nam (“VNĐ”)</t>
  </si>
  <si>
    <t>3. Chuẩn mực và Chế độ kế toán áp dụng</t>
  </si>
  <si>
    <t>3.1. Chế độ kế toán áp dụng: Chế độ Kế toán Quỹ mở ban hành theo thông tư số 198/2012/TT-BTC ngày 15/11/2012 của Bộ Tài Chính.</t>
  </si>
  <si>
    <r>
      <t>3.2. Tuyên bố về việc tuân thủ Chuẩn mực kế toán và Chế độ kế toán:</t>
    </r>
    <r>
      <rPr>
        <sz val="10"/>
        <rFont val="Arial"/>
        <family val="2"/>
      </rPr>
      <t xml:space="preserve"> Các báo cáo tài chính của Quỹ được lập theo các Chuẩn mực Kế toán Việt Nam và chế độ kế toán quỹ mở quy định theo thông tư số 198/2012/TT-BTC ngày 15 tháng 11 năm 2012 và thông tư 183/2011/TT-BTC ngày 16 tháng 12 năm 2011 của Bộ Tài Chính </t>
    </r>
  </si>
  <si>
    <t>3.3. Hình thức kế toán áp dụng: Quỹ áp dụng hình thức kế toán Nhật ký Chung.</t>
  </si>
  <si>
    <t>4. Các chính sách kế toán áp dụng</t>
  </si>
  <si>
    <r>
      <rPr>
        <b/>
        <i/>
        <sz val="10"/>
        <rFont val="Arial"/>
        <family val="2"/>
      </rPr>
      <t xml:space="preserve">Tiền gửi ngân hàng và các khoản tương đương tiền </t>
    </r>
    <r>
      <rPr>
        <sz val="10"/>
        <rFont val="Arial"/>
        <family val="2"/>
      </rPr>
      <t>bao gồm</t>
    </r>
    <r>
      <rPr>
        <b/>
        <i/>
        <sz val="10"/>
        <rFont val="Arial"/>
        <family val="2"/>
      </rPr>
      <t xml:space="preserve"> </t>
    </r>
    <r>
      <rPr>
        <sz val="10"/>
        <rFont val="Arial"/>
        <family val="2"/>
      </rPr>
      <t>tiền gửi không kỳ hạn, tiền gửi có kỳ hạn và các khoản đầu tư ngắn hạn có thời hạn gốc không quá 3 tháng, có tính thanh khoản cao và có khả năng chuyển đổi dễ dàng thành các lượng tiền xác định và không có nhiều rủi ro trong chuyển đổi thành tiền.</t>
    </r>
  </si>
  <si>
    <r>
      <rPr>
        <b/>
        <i/>
        <sz val="10"/>
        <rFont val="Arial"/>
        <family val="2"/>
      </rPr>
      <t>Đầu tư chứng khoán</t>
    </r>
    <r>
      <rPr>
        <sz val="10"/>
        <rFont val="Arial"/>
        <family val="2"/>
      </rPr>
      <t>: Các khoản đầu tư chứng khoán được ghi nhận ban đầu theo giá mua không bao gồm các khoản chi phí liên quan kể cả phí môi giới. Các khoản đầu tư này được đánh giá lại tại ngày lập bảng báo cáo tình hình tài chính, các khoản lãi hoặc lỗ do đánh giá lại các khoản đầu tư được ghi nhận vào báo cáo thu nhập.</t>
    </r>
  </si>
  <si>
    <r>
      <rPr>
        <b/>
        <i/>
        <sz val="10"/>
        <rFont val="Arial"/>
        <family val="2"/>
      </rPr>
      <t>Các khoản phải thu</t>
    </r>
    <r>
      <rPr>
        <sz val="10"/>
        <rFont val="Arial"/>
        <family val="2"/>
      </rPr>
      <t>: Các khoản phải thu hoạt động đầu tư và các khoản phải thu khác được phản ánh theo giá trị ghi sổ trừ đi dự phòng phải thu khó đòi.</t>
    </r>
  </si>
  <si>
    <r>
      <rPr>
        <b/>
        <i/>
        <sz val="10"/>
        <rFont val="Arial"/>
        <family val="2"/>
      </rPr>
      <t>Các khoản phải trả</t>
    </r>
    <r>
      <rPr>
        <sz val="10"/>
        <rFont val="Arial"/>
        <family val="2"/>
      </rPr>
      <t>: Phải trả hoạt động đầu tư và các khoản phải trả khác được thể hiện theo giá trị ghi sổ.</t>
    </r>
  </si>
  <si>
    <r>
      <rPr>
        <b/>
        <i/>
        <sz val="10"/>
        <rFont val="Arial"/>
        <family val="2"/>
      </rPr>
      <t>Dự phòng</t>
    </r>
    <r>
      <rPr>
        <sz val="10"/>
        <rFont val="Arial"/>
        <family val="2"/>
      </rPr>
      <t>: Các khoản dự phòng được ghi nhận khi Quỹ có một nghĩa vụ pháp lý hoặc liên đới hiện tại phát sinh từ các sự kiện đã qua; có thể đưa đến sự giảm sút những lợi ích kinh tế cần thiết để thanh toán nghĩa vụ nợ; giá trị của nghĩa vụ nợ đó được ước tính một cách đáng tin. Dự phòng không được ghi nhận cho các khoản lỗ hoạt động trong tương lai. Dự phòng được tính theo các khoản chi phí dự tính phải thanh toán nghĩa vụ nợ. Nếu yếu tố thời giá của tiền tệ là quan trọng thì dự phòng được tính ở giá trị hiện tại với suất chiết khấu trước thuế và phản ánh những đánh giá theo thị trường hiện tại về thời giá của tiền tệ và rủi ro cụ thể của khoản nợ đó. Khoản tăng lên trong dự phòng do thời gian trôi qua được ghi nhận là chi phí tiền lãi.</t>
    </r>
  </si>
  <si>
    <r>
      <rPr>
        <b/>
        <i/>
        <sz val="10"/>
        <rFont val="Arial"/>
        <family val="2"/>
      </rPr>
      <t>Vốn góp</t>
    </r>
    <r>
      <rPr>
        <sz val="10"/>
        <rFont val="Arial"/>
        <family val="2"/>
      </rPr>
      <t xml:space="preserve">: Vốn góp của Quỹ bao gồm vốn góp phát hành và vốn góp mua lại. Vốn góp phát hành/ mua lại được theo dõi theo số tiền và số chứng chỉ quỹ tương ứng, ghi nhận vào ngày giao dịch chứng chỉ quỹ dựa trên chỉ thị và số tiền nộp vào Quỹ hợp lệ của nhà đầu tư và dựa theo GTTSR trên một đơn vị quỹ xác định vào ngày định giá. </t>
    </r>
  </si>
  <si>
    <r>
      <rPr>
        <b/>
        <i/>
        <sz val="10"/>
        <rFont val="Arial"/>
        <family val="2"/>
      </rPr>
      <t>Thu nhập, doanh thu</t>
    </r>
    <r>
      <rPr>
        <sz val="10"/>
        <rFont val="Arial"/>
        <family val="2"/>
      </rPr>
      <t>: Thu nhập và doanh thu hoạt động đầu tư của Quỹ được ghi nhận khi Quỹ chắc chắn có khả năng nhận được các lợi ích kinh tế và các khoản thu nhập, doanh thu này có thể xác định được một cách đáng tin cậy. 
- Thu nhập của quỹ MBBF bao gồm thu nhập phát sinh từ chênh lệch tăng do đánh giá lại các khoản đầu tư chứng khoán và thu nhập phát sinh từ việc bán chứng khoán. 
- Doanh thu hoạt động đầu tư bao gồm doanh thu từ cổ tức, lãi trái phiếu, lãi tiền gửi không kỳ hạn và có kỳ hạn.</t>
    </r>
  </si>
  <si>
    <r>
      <rPr>
        <b/>
        <i/>
        <sz val="10"/>
        <rFont val="Arial"/>
        <family val="2"/>
      </rPr>
      <t>Chi phí:</t>
    </r>
    <r>
      <rPr>
        <sz val="10"/>
        <rFont val="Arial"/>
        <family val="2"/>
      </rPr>
      <t xml:space="preserve"> Chi phí được ghi nhận trên cơ sở dồn tích trong báo cáo kết quả hoạt động.</t>
    </r>
  </si>
  <si>
    <t>5. Các sự kiện hoặc giao dịch trọng yếu trong kỳ kế toán giữa niên độ</t>
  </si>
  <si>
    <t>5.1. Tính chu kỳ của các hoạt động kinh doanh trong kỳ kế toán giữa niên độ: Quỹ MBBF hoạt động không có tính chu kỳ</t>
  </si>
  <si>
    <t xml:space="preserve">5.2. Trong kỳ, quỹ không phát sinh các khoản mục nào ảnh hưởng đến tài sản, nợ phải trả, nguồn vốn góp, thu nhập thuần, hoặc các luồng tiền được coi là yếu tố không bình thường do tính chất, quy mô hoặc tác động của chúng </t>
  </si>
  <si>
    <t>5.3. Vốn góp</t>
  </si>
  <si>
    <t>Chỉ tiêu</t>
  </si>
  <si>
    <t xml:space="preserve">
Kỳ báo cáo</t>
  </si>
  <si>
    <t>Kỳ trước (**)</t>
  </si>
  <si>
    <t>Lũy kế từ đầu
 năm đến cuối kỳ báo cáo</t>
  </si>
  <si>
    <t>Vốn góp đầu kỳ</t>
  </si>
  <si>
    <t xml:space="preserve">Vốn gốp phát hành </t>
  </si>
  <si>
    <t xml:space="preserve">Vốn góp mua lại </t>
  </si>
  <si>
    <t>Thay đổi vốn góp trong kỳ</t>
  </si>
  <si>
    <t>Vốn góp tăng do phát hành thêm ccq (*)</t>
  </si>
  <si>
    <t>Vốn góp giảm do mua lại ccq (*)</t>
  </si>
  <si>
    <t>Vốn góp cuối kỳ</t>
  </si>
  <si>
    <t>(*) Tại thời điểm lập báo cáo, Quỹ chưa tiến hành giao dịch chứng chỉ quỹ.</t>
  </si>
  <si>
    <t xml:space="preserve">(**) Không có số liệu kỳ trước do đây là kỳ báo cáo quý đầu tiên của Quỹ sau ngày giấy phép hoạt động 13/03/2013 </t>
  </si>
  <si>
    <t xml:space="preserve">5.4. Trong kỳ, quỹ không có bất kỳ thay đổi nào liên quan đến các ước tính kế toán </t>
  </si>
  <si>
    <t>5.5. Nguyên tắc và phương pháp kế toán ghi nhận nguồn vốn Quỹ mở: xem phần 4 - Các chính sách kế toán áp dụng</t>
  </si>
  <si>
    <t>5.6. Nguyên tắc và phương pháp kế toán ghi nhận các khoản thu nhập, doanh thu Quỹ mở: xem phần 4 - Các chính sách kế toán áp dụng</t>
  </si>
  <si>
    <t>5.7. Sự kiện trọng yếu phát sinh sau ngày kết thúc kỳ kế toán giữa niên độ chưa được phản ánh trong  Báo cáo tài chính giữa niên độ đó: Không có</t>
  </si>
  <si>
    <t>5.8. Trình bày các chính sách định giá các khoản đầu tư:</t>
  </si>
  <si>
    <r>
      <rPr>
        <b/>
        <sz val="10"/>
        <rFont val="Arial"/>
        <family val="2"/>
      </rPr>
      <t>5.8.1. Tiền gửi không kỳ hạn:</t>
    </r>
    <r>
      <rPr>
        <sz val="10"/>
        <rFont val="Arial"/>
        <family val="2"/>
      </rPr>
      <t xml:space="preserve"> giá trị tiền gửi không kỳ hạn được xác định bằng số dư tiền gửi không kỳ hạn tại ngày trước ngày định giá
</t>
    </r>
    <r>
      <rPr>
        <b/>
        <sz val="10"/>
        <rFont val="Arial"/>
        <family val="2"/>
      </rPr>
      <t xml:space="preserve">5.8.2. Tiền gửi có kỳ hạn: </t>
    </r>
    <r>
      <rPr>
        <sz val="10"/>
        <rFont val="Arial"/>
        <family val="2"/>
      </rPr>
      <t xml:space="preserve">giá trị tiền gửi có kỳ hạn được xác định bằng số dư tiền gửi có kỳ hạn cộng lãi chưa được thanh toán tính tới ngày trước ngày định giá
</t>
    </r>
    <r>
      <rPr>
        <b/>
        <sz val="10"/>
        <rFont val="Arial"/>
        <family val="2"/>
      </rPr>
      <t>5.8.3. Chứng chỉ tiền gửi có thể chuyển nhượng, tín phiếu kho bạc, hối phiếu ngân hàng, thương phiếu, trái phiếu và các công cụ thị trường tiền tệ chiết khấu:</t>
    </r>
    <r>
      <rPr>
        <sz val="10"/>
        <rFont val="Arial"/>
        <family val="2"/>
      </rPr>
      <t xml:space="preserve"> Giá trị chứng chỉ tiền gửi, tín phiếu kho bạc, hối phiếu ngân hàng, thương phiếu, trái phiếu và các công cụ thị trường tiền tệ chiết khấu được xác định bằng giá mua cộng với lãi lũy kế tính tới ngày trước ngày định giá.
</t>
    </r>
    <r>
      <rPr>
        <b/>
        <sz val="10"/>
        <rFont val="Arial"/>
        <family val="2"/>
      </rPr>
      <t xml:space="preserve">
5.8.4. Trái phiếu niêm yết:</t>
    </r>
    <r>
      <rPr>
        <sz val="10"/>
        <rFont val="Arial"/>
        <family val="2"/>
      </rPr>
      <t xml:space="preserve">
- Giá của trái phiếu niêm yết được xác định là giá đóng cửa (Giá sạch) trên hệ thống giao dịch tại Sở Giao dịch Chứng khoán tại ngày có giao dịch gần nhất trước ngày định giá cộng với lãi lũy kế tính tới ngày trước ngày định giá.
- Trường hợp không có giao dịch nhiều hơn 02 tuần tính đến ngày định giá, giá của trái phiếu niêm yết được sử dụng theo thứ tự ưu tiên như sau:
  o Giá trung bình giữa giá chào mua và giá chào bán trên hệ thống báo giá Bloomberg cộng lãi suất cuống phiếu tới ngày trước ngày định giá.
  o Giá của kỳ báo cáo gần nhất nhưng không quá 03 tháng tính đến ngày định giá.
- Giá mua cộng lãi lũy kế tính tới ngày trước ngày định giá sẽ được áp dụng 
</t>
    </r>
    <r>
      <rPr>
        <b/>
        <sz val="10"/>
        <rFont val="Arial"/>
        <family val="2"/>
      </rPr>
      <t>5.8.5. Trái phiếu chưa niêm yết:</t>
    </r>
    <r>
      <rPr>
        <sz val="10"/>
        <rFont val="Arial"/>
        <family val="2"/>
      </rPr>
      <t xml:space="preserve">
- Giá của trái phiếu chưa niêm yết có thời gian đáo hạn trên 01 (một) năm được xác định theo thứ tự ưu tiên như sau:
  o Giá trung bình giữa giá chào mua và giá chào bán trên hệ thống báo giá Bloomberg cộng lãi suất cuống phiếu tới ngày trước ngày định giá.
  o Giá được xác định bởi trung bình báo giá (giá sạch) của 3 tổ chức cung cấp báo giá được xác định tại Điểm 2 cộng lãi suất cuống phiếu tính tới ngày trước ngày định giá.
  o Trường hợp không có đầy đủ báo giá của 3 tổ chức cung cấp báo giá, giá được xác định bởi trung bình báo giá (giá sạch) của 2 tổ chức cung cấp báo giá được xác định tại Điểm 2 cộng lãi suất cuống phiếu tính tới ngày trước ngày định giá.
  o Giá của kỳ báo cáo gần nhất nhưng không quá 03 tháng tính đến ngày định giá.
  o Giá mua cộng lãi lũy kế tính tới ngày trước ngày định giá.
- Giá của trái phiếu chưa niêm yết có thời gian đáo hạn dưới 01 (một) năm được xác định là giá mua cộng với lãi lũy kế tính tới ngày trước ngày định giá.
</t>
    </r>
  </si>
  <si>
    <t>5.9. Các thông tin khác: Không có</t>
  </si>
  <si>
    <t>Mẫu số B05g - QM
(Ban hành theo TT số 198 /2012 /TT-BTC ngày 15 /11/ 2012 của Bộ Tài chính)</t>
  </si>
  <si>
    <t>Đơn vị tính/Currency: VNĐ/VND</t>
  </si>
  <si>
    <t>Lưu chuyển tiền từ hoạt động đầu tư/
Cash flow from investment activities</t>
  </si>
  <si>
    <t>KỲ BÁO CÁO/ THIS PERIOD</t>
  </si>
  <si>
    <t>TRANSACTION REPORT (PURCHASE) +- PAYABLE THIS PERIOD, LAST PERIOD</t>
  </si>
  <si>
    <t>TRANSACTION REPORT(SALE)+- RECEIVABLE THIS PERIOD,LAST PERIOD</t>
  </si>
  <si>
    <t>DIVIDEND INCOME +- RECEIVABLE/ACCRUAL (THIS YEAR.LAST YEAR)</t>
  </si>
  <si>
    <t>INTEREST INCOME +-RECEIVABLE/ACCRUAL (THIS YEAR, LAST YEAR)</t>
  </si>
  <si>
    <t>TOTAL EXPENSE (NGOAI TRU 7,8,9,10) +- PAYABLE/PREPAID THIS PERIOD,LAST PERIOD</t>
  </si>
  <si>
    <t>EXPENSE+- PAYABLE/PREPAID THIS PERIOD,LAST PERIOD</t>
  </si>
  <si>
    <t>Lưu chuyển tiền thuần từ hoạt động đầu tư/
Net cash flow from investment activities</t>
  </si>
  <si>
    <t>REDEMPTION</t>
  </si>
  <si>
    <t>SUBSCRIPTION</t>
  </si>
  <si>
    <t>Tiền và các khoản tương đương tiền cuối kỳ/
Cash and cash equivalents at the end of the period</t>
  </si>
  <si>
    <r>
      <rPr>
        <b/>
        <i/>
        <sz val="11"/>
        <rFont val="Times New Roman"/>
        <family val="1"/>
      </rPr>
      <t>Phụ lục số 27
Mẫu Bản thống kê phí giao dịch trong hoạt động đầu tư của quỹ</t>
    </r>
    <r>
      <rPr>
        <i/>
        <sz val="11"/>
        <rFont val="Times New Roman"/>
        <family val="1"/>
      </rPr>
      <t xml:space="preserve">
(ban hành kèm theo thông tư hướng dẫn về việc thành lập và quản lý quỹ mở)</t>
    </r>
  </si>
  <si>
    <t>Số thứ tự/No</t>
  </si>
  <si>
    <t>Tên (mã) các Công ty chứng khoán có giá trị giao dịch vượt quá 5% tổng giá trị giao dịch trong năm/Name (Code) of Securities companies whose trading value exceed 5% of total trading value during period</t>
  </si>
  <si>
    <t>Quan hệ với Công ty quản lý quỹ/ Relationship to Fund management company</t>
  </si>
  <si>
    <t>Tỷ lệ giao dịch của quỹ qua từng công ty chứng khoán/Trading ratio of each securities company</t>
  </si>
  <si>
    <t>Phí giao dịch bình quân/ Average broker fee</t>
  </si>
  <si>
    <t>Phí giao dịch bình quân trên thị trường/ Average broker fee in market</t>
  </si>
  <si>
    <t>Giá trị giao dịch trong kỳ báo cáo của quỹ/Trading value in reporting period of each securities company</t>
  </si>
  <si>
    <t>Tổng giá trị giao dịch trong kỳ báo cáo của quỹ/Total trading value of fund in reporting period</t>
  </si>
  <si>
    <t>Tỷ lệ giao dịch của quỹ qua công ty chứng khoán trong kỳ báo cáo/ Trading ratio of securities company in reporting period</t>
  </si>
  <si>
    <t>(1)</t>
  </si>
  <si>
    <t>(2)</t>
  </si>
  <si>
    <t>(3)</t>
  </si>
  <si>
    <t>(4)</t>
  </si>
  <si>
    <t>(5)</t>
  </si>
  <si>
    <t>(6)</t>
  </si>
  <si>
    <t>(7)</t>
  </si>
  <si>
    <t>(8)</t>
  </si>
  <si>
    <t>Tổng/Total</t>
  </si>
  <si>
    <t>Ngày 03 tháng 07 năm 2013</t>
  </si>
  <si>
    <r>
      <t xml:space="preserve">Ngày lập báo cáo/ Report signing date: </t>
    </r>
    <r>
      <rPr>
        <b/>
        <sz val="11"/>
        <rFont val="Times New Roman"/>
        <family val="1"/>
      </rPr>
      <t>03/07/2013</t>
    </r>
  </si>
  <si>
    <r>
      <t xml:space="preserve">Tên của Công ty quản lý quỹ/ Fund Management Company Name: </t>
    </r>
    <r>
      <rPr>
        <b/>
        <sz val="11"/>
        <rFont val="Times New Roman"/>
        <family val="1"/>
      </rPr>
      <t>Công ty cổ phần quản lý quỹ đầu tư MB/ MB Capital Management Joint Stock Company</t>
    </r>
  </si>
  <si>
    <r>
      <t xml:space="preserve">Địa chỉ/Address: </t>
    </r>
    <r>
      <rPr>
        <b/>
        <sz val="11"/>
        <rFont val="Times New Roman"/>
        <family val="1"/>
      </rPr>
      <t>Tầng 08, tòa nhà MB, số 03 Liễu Giai, quận Ba Đình Hà Nội/ 8th floor, MB Tower, 03 Lieu Giai, Ba Dinh, Ha Noi</t>
    </r>
  </si>
  <si>
    <t>Quý II Năm 2013</t>
  </si>
  <si>
    <r>
      <t xml:space="preserve">BÁO CÁO LƯU CHUYỂN TIỀN TỆ/ CASH FLOW REPORT
(Theo phương pháp trực tiếp/Direct method) 
</t>
    </r>
    <r>
      <rPr>
        <b/>
        <i/>
        <sz val="11"/>
        <rFont val="Times New Roman"/>
        <family val="1"/>
      </rPr>
      <t>Quý II Năm 2013</t>
    </r>
  </si>
  <si>
    <r>
      <t>Kỳ báo cáo/ Reporting period:</t>
    </r>
    <r>
      <rPr>
        <b/>
        <sz val="11"/>
        <rFont val="Times New Roman"/>
        <family val="1"/>
      </rPr>
      <t xml:space="preserve"> Từ ngày 13 tháng 03 năm 2013 tới ngày 30 tháng 06 năm 2013/ From 13Mar2013 to 30Jun2013</t>
    </r>
  </si>
  <si>
    <r>
      <rPr>
        <b/>
        <sz val="11"/>
        <rFont val="Times New Roman"/>
        <family val="1"/>
      </rPr>
      <t>THỐNG KÊ PHÍ GIAO DỊCH CỦA CÁC QUỸ/ LIST OF BROKER FEE OF FUNDS</t>
    </r>
    <r>
      <rPr>
        <sz val="11"/>
        <rFont val="Times New Roman"/>
        <family val="1"/>
      </rPr>
      <t xml:space="preserve">
</t>
    </r>
    <r>
      <rPr>
        <i/>
        <sz val="11"/>
        <rFont val="Times New Roman"/>
        <family val="1"/>
      </rPr>
      <t>(định kỳ 6 tháng/half-yearly)</t>
    </r>
  </si>
  <si>
    <t>- Quy mô vốn Quỹ mở: Vốn điều lệ của quỹ (vốn huy động được trong đợt phát hành chứng chỉ quỹ lần đầu ra công chúng) là 54,296,925,000 đồng Việt Nam. Vốn điều lệ quỹ do các nhà đầu tư đóng góp bằng đồng Việt Nam. Mệnh giá của một đơn vị quỹ MBBF là 10,000 đồng Việt Nam.</t>
  </si>
  <si>
    <t>Tiền đã chi mua các khoản đầu tư/ Payments on purchases of investments</t>
  </si>
  <si>
    <t>Tiền đã thu từ bán các khoản đầu tư/ Proceeds from sale of investments</t>
  </si>
  <si>
    <t>Cổ tức đã nhận/ Dividends received</t>
  </si>
  <si>
    <t>Tiền lãi đã thu/ Interest received</t>
  </si>
  <si>
    <t>Tiền chi trả lãi vay cho hoạt động của Quỹ mở/ Payments on loan interest</t>
  </si>
  <si>
    <t>Tiền chi trả phí cho hoạt động Quỹ mở/ Operating expenses paid</t>
  </si>
  <si>
    <t>Tiền chi nộp thuế liên quan đến hoạt động Quỹ mở/ Taxes paid</t>
  </si>
  <si>
    <t>Tiền chi thanh toán các chi phí cho hoạt động mua, bán các khoản đầu tư (phí môi giới, phí chuyển tiền)/ Transaction expenses (broker fee, ownership transfer fee ect.) paid</t>
  </si>
  <si>
    <t>Tiền thu khác từ hoạt động đầu tư/ Other proceeds received from investment activities</t>
  </si>
  <si>
    <t>Tiền chi khác cho hoạt động đầu tư/ Other payment for investment activities</t>
  </si>
  <si>
    <t xml:space="preserve"> Lưu chuyển tiền từ hoạt động tài chính/ Cash flow from financing activities</t>
  </si>
  <si>
    <t>Tiền thu từ phát hành Chứng chỉ quỹ  mở/ Proceeds on subscriptions of participating shares</t>
  </si>
  <si>
    <t>Tiền chi mua lại Chứng chỉ quỹ  mở/ Payments on redemptions of participating shares</t>
  </si>
  <si>
    <t>Tiền vay gốc/ Proceeds from loan principal</t>
  </si>
  <si>
    <t xml:space="preserve">Tiền chi trả nợ gốc vay/ Payments of loan principal </t>
  </si>
  <si>
    <t>Thu nhập trả cho Nhà đầu tư/ Distribution to participating shareholders</t>
  </si>
  <si>
    <t>Lưu chuyển tiền thuần từ hoạt động tài chính/
Net cash flow from financing activities</t>
  </si>
  <si>
    <t>Tăng (giảm) tiền thuần trong kỳ/
Net increase (decrease) in cash and cash equivalents</t>
  </si>
  <si>
    <t>Tiền và các khoản tương đương tiền đầu kỳ/ Cash and cash equivalents at the beginning of the period</t>
  </si>
  <si>
    <t>Tiền gửi ngân hàng đầu kỳ/ Cash at bank at the begining of the period:</t>
  </si>
  <si>
    <t xml:space="preserve">   - Tiền gửi ngân hàng cho hoạt động Quỹ mở/ Cash at bank for operation</t>
  </si>
  <si>
    <t xml:space="preserve">   - Tiền gửi của Nhà đầu tư về mua Chứng chỉ quỹ/ Cash deposited by investors for subscription</t>
  </si>
  <si>
    <t xml:space="preserve">   - Tiền gửi phong tỏa/ Blocked cash at supervising bank</t>
  </si>
  <si>
    <t>Tiền gửi ngân hàng cuối kỳ/ Cash at bank at the end of the period:</t>
  </si>
  <si>
    <t>Chênh lệch tiền và các khoản tương đương tiền trong kỳ/ Changes in cash and cash equivalents in the period</t>
  </si>
  <si>
    <t>Thuế và các khoản phải nộp cho nhà nước/ Taxes payables</t>
  </si>
  <si>
    <t>Phí phát hành phải trả / Subscription fee payable</t>
  </si>
  <si>
    <t>Phải trả dịch vụ quản lý Quỹ mở/ Fund management related service expense payable</t>
  </si>
  <si>
    <t>dif</t>
  </si>
  <si>
    <t>increase from SBS</t>
  </si>
  <si>
    <t>decrease from RDS</t>
  </si>
  <si>
    <t>total</t>
  </si>
  <si>
    <t>Thuế mà CTQLQ sẽ nộp thay mặt cho nhà đầu tư bán chứng chỉ quỹ/ Tax to be paid to tax department on behalf of redempted investors</t>
  </si>
  <si>
    <t>Chi phí dự thảo, in ấn, gửi bản cáo bạch, báo cáo tài chính, xác nhận giao dịch, sao kê tài khoản và các tài liệu khác cho nhà đầu tư, chi phí công bố thông tin của quỹ, chi phí tổ chức họp đại hội nhà đầu tư, ban đại diện quỹ/ 
Expenses for draft, printing, delivery of prospectus, simplified prospectus, transaction confirmation, account statements and other documents for investor; expenses for declaring information of the fund; expenses for holding General Investors Meeting, fund representative board meeting</t>
  </si>
  <si>
    <t>Số phát sinh kỳ này năm trước/ Same period of last year</t>
  </si>
  <si>
    <t>Số phát sinh kỳ báo cáo/ This period</t>
  </si>
  <si>
    <t>Tốc độ vòng quay danh mục trong kỳ (%)/ Portfolio turnover rate (%)</t>
  </si>
  <si>
    <t>SALE</t>
  </si>
  <si>
    <t>Lợi nhuận chưa phân phối/ Retained earnings</t>
  </si>
  <si>
    <t>BUY</t>
  </si>
  <si>
    <r>
      <t xml:space="preserve">Tên công ty quản lý quỹ/ Fund Management Company name: </t>
    </r>
    <r>
      <rPr>
        <b/>
        <sz val="11"/>
        <rFont val="Times New Roman"/>
        <family val="1"/>
      </rPr>
      <t>Công ty TNHH Quản lý Quỹ Bảo Việt/ Baoviet Fund Management Company Limited</t>
    </r>
  </si>
  <si>
    <r>
      <t xml:space="preserve">Tên Quỹ/ Fund name: </t>
    </r>
    <r>
      <rPr>
        <b/>
        <sz val="11"/>
        <rFont val="Times New Roman"/>
        <family val="1"/>
      </rPr>
      <t>Quỹ đầu tư cổ phiếu năng động Bảo Việt/ Bao Viet Equity Dynamic Open-Ended Fund</t>
    </r>
  </si>
  <si>
    <r>
      <t xml:space="preserve">Tên công ty quản lý quỹ/ Fund Management Company name: </t>
    </r>
    <r>
      <rPr>
        <b/>
        <sz val="11"/>
        <rFont val="Times New Roman"/>
        <family val="1"/>
      </rPr>
      <t>Công ty TNHH Quản lý Quỹ Bảo Việt/ Baoviet Fund 
Management Company Limited</t>
    </r>
  </si>
  <si>
    <t>%/ KỲ TRƯỚC/
%/ LAST PERIOD (*)</t>
  </si>
  <si>
    <t xml:space="preserve">(*): Không có số liệu năm trước do đây là năm báo cáo đầu tiên của Quỹ sau ngày giấy phép hoạt động 08/01/2014. There is no data provided for last year
 as this is the first financial reporting year of the fund since the date of receiving operation licence 08 Jan 2014.  </t>
  </si>
  <si>
    <t>Ngân hàng giám sát/ Supervisory Bank</t>
  </si>
  <si>
    <t xml:space="preserve">KỲ TRƯỚC/ LAST PERIOD
</t>
  </si>
  <si>
    <t>IJC</t>
  </si>
  <si>
    <t>FPT</t>
  </si>
  <si>
    <t>DRC</t>
  </si>
  <si>
    <t>GMD</t>
  </si>
  <si>
    <t>HAG</t>
  </si>
  <si>
    <t>CII</t>
  </si>
  <si>
    <t>HPG</t>
  </si>
  <si>
    <t>HSG</t>
  </si>
  <si>
    <t>VCB</t>
  </si>
  <si>
    <t>KDC</t>
  </si>
  <si>
    <t>MSN</t>
  </si>
  <si>
    <t>MBB</t>
  </si>
  <si>
    <t>OGC</t>
  </si>
  <si>
    <t>PVD</t>
  </si>
  <si>
    <t>DPM</t>
  </si>
  <si>
    <t>PET</t>
  </si>
  <si>
    <t>PGD</t>
  </si>
  <si>
    <t>PVT</t>
  </si>
  <si>
    <t>PPC</t>
  </si>
  <si>
    <t>REE</t>
  </si>
  <si>
    <t>SSI</t>
  </si>
  <si>
    <t>STB</t>
  </si>
  <si>
    <t>ITA</t>
  </si>
  <si>
    <t>CSM</t>
  </si>
  <si>
    <t>VNM</t>
  </si>
  <si>
    <t>EIB</t>
  </si>
  <si>
    <t>CTG</t>
  </si>
  <si>
    <t>VIC</t>
  </si>
  <si>
    <t>VSH</t>
  </si>
  <si>
    <t>Cổ phiếu/ Shares</t>
  </si>
  <si>
    <t>Cổ phiếu niêm yết/ Listed shares</t>
  </si>
  <si>
    <t>Cổ phiếu chưa niêm yết/ Unlisted shares</t>
  </si>
  <si>
    <t xml:space="preserve">Quyền mua/ Rights </t>
  </si>
  <si>
    <t>Phải trả phí phát hành, mua lại chứng chỉ quỹ cho Đại lý phân phối và CTQLQ/ Subscription and Redemption fee payable to distributors and FMC</t>
  </si>
  <si>
    <t>Tại ngày 30 tháng 04 năm 2014/ As at 30 April 2014</t>
  </si>
  <si>
    <t>KỲ BÁO CÁO/ THIS PERIOD
(30/04/2014)</t>
  </si>
  <si>
    <t>KỲ TRƯỚC/
 LAST PERIOD
(31/03/2014)</t>
  </si>
  <si>
    <t>Luy ke</t>
  </si>
  <si>
    <t>Ngày lập báo cáo/ Report signing date: 05/05/2014</t>
  </si>
  <si>
    <t>Tháng 04 năm 2014/ Apr 2014</t>
  </si>
  <si>
    <t xml:space="preserve">Công ty quản lý quỹ/ Fund Management company
</t>
  </si>
  <si>
    <t>68500</t>
  </si>
  <si>
    <t>49700</t>
  </si>
  <si>
    <t>96000</t>
  </si>
  <si>
    <t>85000</t>
  </si>
  <si>
    <t>34600</t>
  </si>
  <si>
    <t>27400</t>
  </si>
  <si>
    <t>19700</t>
  </si>
  <si>
    <t>26000</t>
  </si>
  <si>
    <t>26700</t>
  </si>
  <si>
    <t>8400</t>
  </si>
  <si>
    <t>65000</t>
  </si>
  <si>
    <t>28800</t>
  </si>
  <si>
    <t>15800</t>
  </si>
  <si>
    <t>30600</t>
  </si>
  <si>
    <t>139000</t>
  </si>
  <si>
    <t>56000</t>
  </si>
  <si>
    <t>16500</t>
  </si>
  <si>
    <t>27300</t>
  </si>
  <si>
    <t>20800</t>
  </si>
  <si>
    <t>17800</t>
  </si>
  <si>
    <t>14100</t>
  </si>
  <si>
    <t>49600</t>
  </si>
  <si>
    <t>40200</t>
  </si>
  <si>
    <t>13200</t>
  </si>
  <si>
    <t>44900</t>
  </si>
  <si>
    <t>44100</t>
  </si>
  <si>
    <t>14000</t>
  </si>
  <si>
    <t>12400</t>
  </si>
  <si>
    <t>10900</t>
  </si>
  <si>
    <t>Ngày 05 tháng 05 năm 2014</t>
  </si>
  <si>
    <r>
      <t xml:space="preserve">Kỳ báo cáo/ Reporting period: </t>
    </r>
    <r>
      <rPr>
        <b/>
        <sz val="11"/>
        <rFont val="Times New Roman"/>
        <family val="1"/>
      </rPr>
      <t>Từ ngày 01 tháng 04 năm 2014 tới ngày 30 tháng 04 năm 2014/ From 01 April 2014 to 30 April 2014</t>
    </r>
  </si>
</sst>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0.0%"/>
    <numFmt numFmtId="182" formatCode="_(* #,##0.000_);_(* \(#,##0.000\);_(* &quot;-&quot;??_);_(@_)"/>
    <numFmt numFmtId="183" formatCode="_(* #,##0.0000000000000000000000000000000000000_);_(* \(#,##0.0000000000000000000000000000000000000\);_(* &quot;-&quot;??_);_(@_)"/>
    <numFmt numFmtId="184" formatCode="0.0"/>
    <numFmt numFmtId="185" formatCode="##.##%"/>
    <numFmt numFmtId="186" formatCode="0.000%"/>
    <numFmt numFmtId="187" formatCode="#,##0\ &quot;DM&quot;;\-#,##0\ &quot;DM&quot;"/>
    <numFmt numFmtId="188" formatCode="_ * #,##0_ ;_ * \-#,##0_ ;_ * &quot;-&quot;_ ;_ @_ "/>
    <numFmt numFmtId="189" formatCode="_ * #,##0.00_ ;_ * \-#,##0.00_ ;_ * &quot;-&quot;??_ ;_ @_ "/>
    <numFmt numFmtId="190" formatCode="##,###.##"/>
    <numFmt numFmtId="191" formatCode="#0.##"/>
    <numFmt numFmtId="192" formatCode="##,##0%"/>
    <numFmt numFmtId="193" formatCode="#,###%"/>
    <numFmt numFmtId="194" formatCode="##.##"/>
    <numFmt numFmtId="195" formatCode="###,###"/>
    <numFmt numFmtId="196" formatCode="###.###"/>
    <numFmt numFmtId="197" formatCode="##,###.####"/>
    <numFmt numFmtId="198" formatCode="#,##0.000_);\(#,##0.000\)"/>
    <numFmt numFmtId="199" formatCode="##,##0.##"/>
    <numFmt numFmtId="200" formatCode="_-* #,##0\ _D_M_-;\-* #,##0\ _D_M_-;_-* &quot;-&quot;\ _D_M_-;_-@_-"/>
    <numFmt numFmtId="201" formatCode="_-* #,##0.00\ _D_M_-;\-* #,##0.00\ _D_M_-;_-* &quot;-&quot;??\ _D_M_-;_-@_-"/>
    <numFmt numFmtId="202" formatCode="#."/>
    <numFmt numFmtId="203" formatCode="0.00_)"/>
    <numFmt numFmtId="204" formatCode="_-* #,##0\ &quot;DM&quot;_-;\-* #,##0\ &quot;DM&quot;_-;_-* &quot;-&quot;\ &quot;DM&quot;_-;_-@_-"/>
    <numFmt numFmtId="205" formatCode="_-* #,##0.00\ &quot;DM&quot;_-;\-* #,##0.00\ &quot;DM&quot;_-;_-* &quot;-&quot;??\ &quot;DM&quot;_-;_-@_-"/>
    <numFmt numFmtId="206" formatCode="_(&quot;$&quot;* #,##0.0_);_(&quot;$&quot;* \(#,##0.0\);_(&quot;$&quot;* &quot;-&quot;??_);_(@_)"/>
    <numFmt numFmtId="207" formatCode="&quot;$&quot;#,##0"/>
    <numFmt numFmtId="208" formatCode="#,##0.0;[Red]#,##0.0"/>
    <numFmt numFmtId="209" formatCode="_(* #,##0.0_);_(* \(#,##0.0\);_(* &quot;-&quot;??_);_(@_)"/>
    <numFmt numFmtId="210" formatCode="0.0000%"/>
    <numFmt numFmtId="211" formatCode="_(* #,##0.0000_);_(* \(#,##0.0000\);_(* &quot;-&quot;??_);_(@_)"/>
    <numFmt numFmtId="212" formatCode="&quot;Yes&quot;;&quot;Yes&quot;;&quot;No&quot;"/>
    <numFmt numFmtId="213" formatCode="&quot;True&quot;;&quot;True&quot;;&quot;False&quot;"/>
    <numFmt numFmtId="214" formatCode="&quot;On&quot;;&quot;On&quot;;&quot;Off&quot;"/>
    <numFmt numFmtId="215" formatCode="[$€-2]\ #,##0.00_);[Red]\([$€-2]\ #,##0.00\)"/>
    <numFmt numFmtId="216" formatCode="[$-809]dd\ mmmm\ yyyy"/>
    <numFmt numFmtId="217" formatCode="#,##0.0"/>
    <numFmt numFmtId="218" formatCode="dd/mm/yy"/>
    <numFmt numFmtId="219" formatCode="mmm\-yyyy"/>
  </numFmts>
  <fonts count="103">
    <font>
      <sz val="10"/>
      <name val="Arial"/>
      <family val="2"/>
    </font>
    <font>
      <sz val="11"/>
      <color indexed="8"/>
      <name val="Calibri"/>
      <family val="2"/>
    </font>
    <font>
      <b/>
      <sz val="10"/>
      <name val="Arial"/>
      <family val="2"/>
    </font>
    <font>
      <i/>
      <sz val="10"/>
      <name val="Arial"/>
      <family val="2"/>
    </font>
    <font>
      <b/>
      <sz val="12"/>
      <name val="Arial"/>
      <family val="2"/>
    </font>
    <font>
      <sz val="10"/>
      <color indexed="8"/>
      <name val="Arial"/>
      <family val="2"/>
    </font>
    <font>
      <b/>
      <sz val="10"/>
      <name val="SVNtimes new roman"/>
      <family val="2"/>
    </font>
    <font>
      <sz val="11"/>
      <name val="??"/>
      <family val="3"/>
    </font>
    <font>
      <sz val="10"/>
      <name val="?? ??"/>
      <family val="1"/>
    </font>
    <font>
      <sz val="16"/>
      <name val="AngsanaUPC"/>
      <family val="3"/>
    </font>
    <font>
      <sz val="12"/>
      <name val="????"/>
      <family val="1"/>
    </font>
    <font>
      <sz val="12"/>
      <name val="Courier"/>
      <family val="3"/>
    </font>
    <font>
      <sz val="12"/>
      <name val="???"/>
      <family val="1"/>
    </font>
    <font>
      <sz val="12"/>
      <name val="|??¢¥¢¬¨Ï"/>
      <family val="1"/>
    </font>
    <font>
      <sz val="12"/>
      <name val="Times New Roman"/>
      <family val="1"/>
    </font>
    <font>
      <sz val="10"/>
      <name val="Helv"/>
      <family val="2"/>
    </font>
    <font>
      <sz val="11"/>
      <name val="–¾’©"/>
      <family val="1"/>
    </font>
    <font>
      <sz val="12"/>
      <name val="µ¸¿òÃ¼"/>
      <family val="3"/>
    </font>
    <font>
      <sz val="12"/>
      <name val="¹ÙÅÁÃ¼"/>
      <family val="1"/>
    </font>
    <font>
      <b/>
      <sz val="10"/>
      <name val="Helv"/>
      <family val="2"/>
    </font>
    <font>
      <b/>
      <sz val="8"/>
      <color indexed="12"/>
      <name val="Arial"/>
      <family val="2"/>
    </font>
    <font>
      <sz val="8"/>
      <color indexed="8"/>
      <name val="Arial"/>
      <family val="2"/>
    </font>
    <font>
      <sz val="8"/>
      <name val="SVNtimes new roman"/>
      <family val="2"/>
    </font>
    <font>
      <sz val="11"/>
      <name val="VNcentury Gothic"/>
      <family val="0"/>
    </font>
    <font>
      <b/>
      <sz val="15"/>
      <name val="VNcentury Gothic"/>
      <family val="0"/>
    </font>
    <font>
      <sz val="12"/>
      <name val="SVNtimes new roman"/>
      <family val="2"/>
    </font>
    <font>
      <sz val="10"/>
      <name val="SVNtimes new roman"/>
      <family val="0"/>
    </font>
    <font>
      <sz val="8"/>
      <name val="Arial"/>
      <family val="2"/>
    </font>
    <font>
      <b/>
      <sz val="12"/>
      <name val="Helv"/>
      <family val="2"/>
    </font>
    <font>
      <b/>
      <sz val="1"/>
      <color indexed="8"/>
      <name val="Courier"/>
      <family val="3"/>
    </font>
    <font>
      <b/>
      <sz val="1"/>
      <color indexed="8"/>
      <name val="Courier New"/>
      <family val="3"/>
    </font>
    <font>
      <b/>
      <sz val="11"/>
      <name val="Helv"/>
      <family val="2"/>
    </font>
    <font>
      <sz val="12"/>
      <name val="Arial"/>
      <family val="2"/>
    </font>
    <font>
      <b/>
      <i/>
      <sz val="16"/>
      <name val="Helv"/>
      <family val="0"/>
    </font>
    <font>
      <sz val="10"/>
      <name val="Times New Roman"/>
      <family val="1"/>
    </font>
    <font>
      <sz val="10"/>
      <name val="MS Sans Serif"/>
      <family val="2"/>
    </font>
    <font>
      <sz val="10"/>
      <name val="Symbol"/>
      <family val="1"/>
    </font>
    <font>
      <sz val="10"/>
      <name val="VNtimes new roman"/>
      <family val="2"/>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family val="1"/>
    </font>
    <font>
      <u val="single"/>
      <sz val="10"/>
      <color indexed="12"/>
      <name val="VNI-Times"/>
      <family val="0"/>
    </font>
    <font>
      <u val="single"/>
      <sz val="10"/>
      <color indexed="36"/>
      <name val="VNI-Times"/>
      <family val="0"/>
    </font>
    <font>
      <u val="single"/>
      <sz val="9"/>
      <color indexed="12"/>
      <name val="Arial"/>
      <family val="2"/>
    </font>
    <font>
      <u val="single"/>
      <sz val="9"/>
      <color indexed="36"/>
      <name val="Arial"/>
      <family val="2"/>
    </font>
    <font>
      <sz val="11"/>
      <name val="Times New Roman"/>
      <family val="1"/>
    </font>
    <font>
      <b/>
      <sz val="11"/>
      <name val="Times New Roman"/>
      <family val="1"/>
    </font>
    <font>
      <u val="single"/>
      <sz val="11"/>
      <name val="Times New Roman"/>
      <family val="1"/>
    </font>
    <font>
      <i/>
      <sz val="11"/>
      <name val="Times New Roman"/>
      <family val="1"/>
    </font>
    <font>
      <b/>
      <sz val="12"/>
      <name val="Times New Roman"/>
      <family val="1"/>
    </font>
    <font>
      <i/>
      <sz val="12"/>
      <name val="Times New Roman"/>
      <family val="1"/>
    </font>
    <font>
      <b/>
      <i/>
      <sz val="11"/>
      <name val="Times New Roman"/>
      <family val="1"/>
    </font>
    <font>
      <b/>
      <i/>
      <sz val="10"/>
      <name val="Arial"/>
      <family val="2"/>
    </font>
    <font>
      <i/>
      <sz val="12"/>
      <name val="Arial"/>
      <family val="2"/>
    </font>
    <font>
      <b/>
      <sz val="9"/>
      <name val="Tahoma"/>
      <family val="2"/>
    </font>
    <font>
      <b/>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family val="2"/>
    </font>
    <font>
      <sz val="11"/>
      <color indexed="23"/>
      <name val="Times New Roman"/>
      <family val="1"/>
    </font>
    <font>
      <sz val="12"/>
      <color indexed="30"/>
      <name val="Times New Roman"/>
      <family val="1"/>
    </font>
    <font>
      <b/>
      <sz val="10"/>
      <color indexed="8"/>
      <name val="Arial"/>
      <family val="2"/>
    </font>
    <font>
      <b/>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theme="0" tint="-0.4999699890613556"/>
      <name val="Times New Roman"/>
      <family val="1"/>
    </font>
    <font>
      <sz val="12"/>
      <color rgb="FF0070C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right style="thin"/>
      <top style="dotted"/>
      <bottom style="dotted"/>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hair"/>
    </border>
    <border>
      <left style="thin"/>
      <right style="thin"/>
      <top style="hair"/>
      <bottom style="hair"/>
    </border>
    <border>
      <left style="thin"/>
      <right>
        <color indexed="63"/>
      </right>
      <top>
        <color indexed="63"/>
      </top>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medium"/>
      <right style="medium"/>
      <top style="medium"/>
      <bottom style="mediu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thin">
        <color theme="4"/>
      </top>
      <bottom style="double">
        <color theme="4"/>
      </bottom>
    </border>
    <border>
      <left style="thin"/>
      <right style="thin"/>
      <top style="thin"/>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hair"/>
    </border>
    <border>
      <left style="medium"/>
      <right style="thin"/>
      <top style="hair"/>
      <bottom>
        <color indexed="63"/>
      </bottom>
    </border>
    <border>
      <left style="medium"/>
      <right style="thin"/>
      <top>
        <color indexed="63"/>
      </top>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style="thin"/>
    </border>
    <border>
      <left style="thin"/>
      <right style="medium"/>
      <top style="hair"/>
      <bottom style="thin"/>
    </border>
    <border>
      <left style="thin"/>
      <right style="medium"/>
      <top>
        <color indexed="63"/>
      </top>
      <bottom style="hair"/>
    </border>
    <border>
      <left style="medium"/>
      <right style="thin"/>
      <top style="medium"/>
      <bottom>
        <color indexed="63"/>
      </bottom>
    </border>
    <border>
      <left>
        <color indexed="63"/>
      </left>
      <right>
        <color indexed="63"/>
      </right>
      <top>
        <color indexed="63"/>
      </top>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color indexed="63"/>
      </left>
      <right style="thin"/>
      <top style="hair"/>
      <bottom style="hair"/>
    </border>
    <border>
      <left style="thin"/>
      <right style="thin"/>
      <top>
        <color indexed="63"/>
      </top>
      <bottom style="thin"/>
    </border>
    <border>
      <left>
        <color indexed="63"/>
      </left>
      <right style="thin"/>
      <top>
        <color indexed="63"/>
      </top>
      <bottom style="hair"/>
    </border>
    <border>
      <left>
        <color indexed="63"/>
      </left>
      <right style="thin"/>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thin"/>
    </border>
    <border>
      <left style="medium"/>
      <right style="thin"/>
      <top>
        <color indexed="63"/>
      </top>
      <bottom>
        <color indexed="63"/>
      </bottom>
    </border>
    <border>
      <left style="thin"/>
      <right style="medium"/>
      <top style="thin"/>
      <bottom style="hair"/>
    </border>
    <border>
      <left style="thin"/>
      <right style="medium"/>
      <top style="medium"/>
      <bottom>
        <color indexed="63"/>
      </bottom>
    </border>
    <border>
      <left style="thin"/>
      <right style="medium"/>
      <top style="hair"/>
      <bottom>
        <color indexed="63"/>
      </bottom>
    </border>
    <border>
      <left style="thin"/>
      <right style="medium"/>
      <top style="thin"/>
      <bottom style="thin"/>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s>
  <cellStyleXfs count="1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6" fillId="0" borderId="1">
      <alignment horizontal="center"/>
      <protection hidden="1"/>
    </xf>
    <xf numFmtId="185" fontId="6" fillId="0" borderId="2">
      <alignment horizontal="center"/>
      <protection hidden="1"/>
    </xf>
    <xf numFmtId="185" fontId="6" fillId="0" borderId="1">
      <alignment horizontal="center"/>
      <protection hidden="1"/>
    </xf>
    <xf numFmtId="185" fontId="6" fillId="0" borderId="2">
      <alignment horizontal="center"/>
      <protection hidden="1"/>
    </xf>
    <xf numFmtId="185" fontId="6" fillId="0" borderId="2">
      <alignment horizontal="center"/>
      <protection hidden="1"/>
    </xf>
    <xf numFmtId="186" fontId="7" fillId="0" borderId="0" applyFont="0" applyFill="0" applyBorder="0" applyAlignment="0" applyProtection="0"/>
    <xf numFmtId="0" fontId="8" fillId="0" borderId="0" applyFont="0" applyFill="0" applyBorder="0" applyAlignment="0" applyProtection="0"/>
    <xf numFmtId="187" fontId="7"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8" fontId="9" fillId="0" borderId="0" applyFont="0" applyFill="0" applyBorder="0" applyAlignment="0" applyProtection="0"/>
    <xf numFmtId="170" fontId="9" fillId="0" borderId="0" applyFont="0" applyFill="0" applyBorder="0" applyAlignment="0" applyProtection="0"/>
    <xf numFmtId="169" fontId="0" fillId="0" borderId="0" applyFont="0" applyFill="0" applyBorder="0" applyAlignment="0" applyProtection="0"/>
    <xf numFmtId="177" fontId="10" fillId="0" borderId="0" applyFont="0" applyFill="0" applyBorder="0" applyAlignment="0" applyProtection="0"/>
    <xf numFmtId="179" fontId="10" fillId="0" borderId="0" applyFont="0" applyFill="0" applyBorder="0" applyAlignment="0" applyProtection="0"/>
    <xf numFmtId="165" fontId="11" fillId="0" borderId="0" applyFont="0" applyFill="0" applyBorder="0" applyAlignment="0" applyProtection="0"/>
    <xf numFmtId="0" fontId="1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top"/>
      <protection/>
    </xf>
    <xf numFmtId="0" fontId="14" fillId="0" borderId="0">
      <alignment/>
      <protection/>
    </xf>
    <xf numFmtId="0" fontId="5" fillId="0" borderId="0">
      <alignment vertical="top"/>
      <protection/>
    </xf>
    <xf numFmtId="0" fontId="5" fillId="0" borderId="0">
      <alignment vertical="top"/>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vertical="top"/>
      <protection/>
    </xf>
    <xf numFmtId="0" fontId="16" fillId="0" borderId="0">
      <alignment/>
      <protection/>
    </xf>
    <xf numFmtId="0" fontId="16" fillId="0" borderId="0">
      <alignment/>
      <protection/>
    </xf>
    <xf numFmtId="0" fontId="14"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188" fontId="17" fillId="0" borderId="0" applyFont="0" applyFill="0" applyBorder="0" applyAlignment="0" applyProtection="0"/>
    <xf numFmtId="189" fontId="17" fillId="0" borderId="0" applyFont="0" applyFill="0" applyBorder="0" applyAlignment="0" applyProtection="0"/>
    <xf numFmtId="0" fontId="84" fillId="25" borderId="0" applyNumberFormat="0" applyBorder="0" applyAlignment="0" applyProtection="0"/>
    <xf numFmtId="0" fontId="18" fillId="0" borderId="0">
      <alignment/>
      <protection/>
    </xf>
    <xf numFmtId="0" fontId="85" fillId="26" borderId="3" applyNumberFormat="0" applyAlignment="0" applyProtection="0"/>
    <xf numFmtId="0" fontId="19" fillId="0" borderId="0">
      <alignment/>
      <protection/>
    </xf>
    <xf numFmtId="190" fontId="20" fillId="0" borderId="4" applyBorder="0">
      <alignment/>
      <protection/>
    </xf>
    <xf numFmtId="190" fontId="21" fillId="0" borderId="5">
      <alignment/>
      <protection locked="0"/>
    </xf>
    <xf numFmtId="171" fontId="1" fillId="0" borderId="0" applyFont="0" applyFill="0" applyBorder="0" applyAlignment="0" applyProtection="0"/>
    <xf numFmtId="169"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3" fontId="0" fillId="0" borderId="0" applyFont="0" applyFill="0" applyBorder="0" applyAlignment="0" applyProtection="0"/>
    <xf numFmtId="192" fontId="23" fillId="0" borderId="0">
      <alignment/>
      <protection locked="0"/>
    </xf>
    <xf numFmtId="193" fontId="23" fillId="0" borderId="0">
      <alignment/>
      <protection locked="0"/>
    </xf>
    <xf numFmtId="194" fontId="24" fillId="0" borderId="6">
      <alignment/>
      <protection locked="0"/>
    </xf>
    <xf numFmtId="195" fontId="23" fillId="0" borderId="0">
      <alignment/>
      <protection locked="0"/>
    </xf>
    <xf numFmtId="196" fontId="23" fillId="0" borderId="0">
      <alignment/>
      <protection locked="0"/>
    </xf>
    <xf numFmtId="195" fontId="23" fillId="0" borderId="0" applyNumberFormat="0">
      <alignment/>
      <protection locked="0"/>
    </xf>
    <xf numFmtId="195" fontId="23" fillId="0" borderId="0">
      <alignment/>
      <protection locked="0"/>
    </xf>
    <xf numFmtId="190" fontId="25" fillId="0" borderId="1">
      <alignment/>
      <protection/>
    </xf>
    <xf numFmtId="197" fontId="25" fillId="0" borderId="1">
      <alignment/>
      <protection/>
    </xf>
    <xf numFmtId="170" fontId="1" fillId="0" borderId="0" applyFont="0" applyFill="0" applyBorder="0" applyAlignment="0" applyProtection="0"/>
    <xf numFmtId="168" fontId="1" fillId="0" borderId="0" applyFont="0" applyFill="0" applyBorder="0" applyAlignment="0" applyProtection="0"/>
    <xf numFmtId="198" fontId="0" fillId="0" borderId="0" applyFont="0" applyFill="0" applyBorder="0" applyAlignment="0" applyProtection="0"/>
    <xf numFmtId="191" fontId="22" fillId="0" borderId="5">
      <alignment/>
      <protection/>
    </xf>
    <xf numFmtId="0" fontId="86" fillId="27" borderId="7" applyNumberFormat="0" applyAlignment="0" applyProtection="0"/>
    <xf numFmtId="190" fontId="6" fillId="0" borderId="1">
      <alignment horizontal="center"/>
      <protection hidden="1"/>
    </xf>
    <xf numFmtId="199" fontId="26" fillId="0" borderId="1">
      <alignment horizontal="center"/>
      <protection hidden="1"/>
    </xf>
    <xf numFmtId="190" fontId="6" fillId="0" borderId="2">
      <alignment horizontal="center"/>
      <protection hidden="1"/>
    </xf>
    <xf numFmtId="190" fontId="6" fillId="0" borderId="1">
      <alignment horizontal="center"/>
      <protection hidden="1"/>
    </xf>
    <xf numFmtId="190" fontId="6" fillId="0" borderId="2">
      <alignment horizontal="center"/>
      <protection hidden="1"/>
    </xf>
    <xf numFmtId="190" fontId="6" fillId="0" borderId="2">
      <alignment horizontal="center"/>
      <protection hidden="1"/>
    </xf>
    <xf numFmtId="2" fontId="6" fillId="0" borderId="1">
      <alignment horizontal="center"/>
      <protection hidden="1"/>
    </xf>
    <xf numFmtId="0"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0" fontId="87" fillId="0" borderId="0" applyNumberFormat="0" applyFill="0" applyBorder="0" applyAlignment="0" applyProtection="0"/>
    <xf numFmtId="2" fontId="0" fillId="0" borderId="0" applyFont="0" applyFill="0" applyBorder="0" applyAlignment="0" applyProtection="0"/>
    <xf numFmtId="0" fontId="48" fillId="0" borderId="0" applyNumberFormat="0" applyFill="0" applyBorder="0" applyAlignment="0" applyProtection="0"/>
    <xf numFmtId="0" fontId="88" fillId="28" borderId="0" applyNumberFormat="0" applyBorder="0" applyAlignment="0" applyProtection="0"/>
    <xf numFmtId="38" fontId="27" fillId="29" borderId="0" applyNumberFormat="0" applyBorder="0" applyAlignment="0" applyProtection="0"/>
    <xf numFmtId="0" fontId="28" fillId="0" borderId="0">
      <alignment horizontal="left"/>
      <protection/>
    </xf>
    <xf numFmtId="0" fontId="4" fillId="0" borderId="8" applyNumberFormat="0" applyAlignment="0" applyProtection="0"/>
    <xf numFmtId="0" fontId="4" fillId="0" borderId="9">
      <alignment horizontal="left" vertical="center"/>
      <protection/>
    </xf>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202" fontId="29" fillId="0" borderId="0">
      <alignment/>
      <protection locked="0"/>
    </xf>
    <xf numFmtId="202" fontId="30" fillId="0" borderId="0">
      <alignment/>
      <protection locked="0"/>
    </xf>
    <xf numFmtId="202" fontId="29" fillId="0" borderId="0">
      <alignment/>
      <protection locked="0"/>
    </xf>
    <xf numFmtId="0" fontId="47" fillId="0" borderId="0" applyNumberFormat="0" applyFill="0" applyBorder="0" applyAlignment="0" applyProtection="0"/>
    <xf numFmtId="0" fontId="92" fillId="30" borderId="3" applyNumberFormat="0" applyAlignment="0" applyProtection="0"/>
    <xf numFmtId="10" fontId="27" fillId="29" borderId="13" applyNumberFormat="0" applyBorder="0" applyAlignment="0" applyProtection="0"/>
    <xf numFmtId="0" fontId="0" fillId="0" borderId="0">
      <alignment horizontal="center"/>
      <protection/>
    </xf>
    <xf numFmtId="0" fontId="93" fillId="0" borderId="14" applyNumberFormat="0" applyFill="0" applyAlignment="0" applyProtection="0"/>
    <xf numFmtId="190" fontId="27" fillId="0" borderId="4" applyFont="0">
      <alignment/>
      <protection/>
    </xf>
    <xf numFmtId="3" fontId="0" fillId="0" borderId="15">
      <alignment/>
      <protection/>
    </xf>
    <xf numFmtId="177" fontId="0" fillId="0" borderId="0" applyFont="0" applyFill="0" applyBorder="0" applyAlignment="0" applyProtection="0"/>
    <xf numFmtId="179" fontId="0" fillId="0" borderId="0" applyFont="0" applyFill="0" applyBorder="0" applyAlignment="0" applyProtection="0"/>
    <xf numFmtId="0" fontId="31" fillId="0" borderId="16">
      <alignment/>
      <protection/>
    </xf>
    <xf numFmtId="0" fontId="0" fillId="0" borderId="0" applyFont="0" applyFill="0" applyBorder="0" applyAlignment="0" applyProtection="0"/>
    <xf numFmtId="0" fontId="0" fillId="0" borderId="0" applyFont="0" applyFill="0" applyBorder="0" applyAlignment="0" applyProtection="0"/>
    <xf numFmtId="0" fontId="32" fillId="0" borderId="0" applyNumberFormat="0" applyFont="0" applyFill="0" applyAlignment="0">
      <protection/>
    </xf>
    <xf numFmtId="0" fontId="0" fillId="0" borderId="0" applyNumberFormat="0" applyFill="0" applyAlignment="0">
      <protection/>
    </xf>
    <xf numFmtId="0" fontId="32" fillId="0" borderId="0" applyNumberFormat="0" applyFont="0" applyFill="0" applyAlignment="0">
      <protection/>
    </xf>
    <xf numFmtId="0" fontId="0" fillId="0" borderId="0" applyNumberFormat="0" applyFill="0" applyAlignment="0">
      <protection/>
    </xf>
    <xf numFmtId="0" fontId="0" fillId="0" borderId="0" applyNumberFormat="0" applyFill="0" applyAlignment="0">
      <protection/>
    </xf>
    <xf numFmtId="0" fontId="25" fillId="0" borderId="0">
      <alignment horizontal="justify" vertical="top"/>
      <protection/>
    </xf>
    <xf numFmtId="0" fontId="94" fillId="31" borderId="0" applyNumberFormat="0" applyBorder="0" applyAlignment="0" applyProtection="0"/>
    <xf numFmtId="203" fontId="33" fillId="0" borderId="0">
      <alignment/>
      <protection/>
    </xf>
    <xf numFmtId="0" fontId="0" fillId="0" borderId="0">
      <alignment/>
      <protection/>
    </xf>
    <xf numFmtId="0" fontId="1" fillId="32" borderId="17" applyNumberFormat="0" applyFont="0" applyAlignment="0" applyProtection="0"/>
    <xf numFmtId="0" fontId="0" fillId="0" borderId="0" applyFill="0" applyBorder="0" applyAlignment="0" applyProtection="0"/>
    <xf numFmtId="0" fontId="34" fillId="0" borderId="0">
      <alignment/>
      <protection/>
    </xf>
    <xf numFmtId="0" fontId="95" fillId="26" borderId="18"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35" fillId="0" borderId="19" applyNumberFormat="0" applyBorder="0">
      <alignment/>
      <protection/>
    </xf>
    <xf numFmtId="0" fontId="14" fillId="0" borderId="0">
      <alignment/>
      <protection/>
    </xf>
    <xf numFmtId="0" fontId="31" fillId="0" borderId="0">
      <alignment/>
      <protection/>
    </xf>
    <xf numFmtId="0" fontId="36" fillId="0" borderId="0">
      <alignment/>
      <protection/>
    </xf>
    <xf numFmtId="190" fontId="25" fillId="0" borderId="1">
      <alignment/>
      <protection hidden="1"/>
    </xf>
    <xf numFmtId="0" fontId="96" fillId="0" borderId="0" applyNumberFormat="0" applyFill="0" applyBorder="0" applyAlignment="0" applyProtection="0"/>
    <xf numFmtId="0" fontId="97" fillId="0" borderId="20" applyNumberFormat="0" applyFill="0" applyAlignment="0" applyProtection="0"/>
    <xf numFmtId="0" fontId="37" fillId="0" borderId="0">
      <alignment/>
      <protection/>
    </xf>
    <xf numFmtId="0" fontId="37" fillId="0" borderId="0">
      <alignment/>
      <protection/>
    </xf>
    <xf numFmtId="204" fontId="0" fillId="0" borderId="0" applyFont="0" applyFill="0" applyBorder="0" applyAlignment="0" applyProtection="0"/>
    <xf numFmtId="205" fontId="0" fillId="0" borderId="0" applyFont="0" applyFill="0" applyBorder="0" applyAlignment="0" applyProtection="0"/>
    <xf numFmtId="0" fontId="98" fillId="0" borderId="0" applyNumberFormat="0" applyFill="0" applyBorder="0" applyAlignment="0" applyProtection="0"/>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9" fontId="39" fillId="0" borderId="0" applyFont="0" applyFill="0" applyBorder="0" applyAlignment="0" applyProtection="0"/>
    <xf numFmtId="0" fontId="40" fillId="0" borderId="0">
      <alignment/>
      <protection/>
    </xf>
    <xf numFmtId="0" fontId="44" fillId="0" borderId="0">
      <alignment/>
      <protection/>
    </xf>
    <xf numFmtId="169" fontId="44" fillId="0" borderId="0" applyFont="0" applyFill="0" applyBorder="0" applyAlignment="0" applyProtection="0"/>
    <xf numFmtId="171" fontId="44" fillId="0" borderId="0" applyFont="0" applyFill="0" applyBorder="0" applyAlignment="0" applyProtection="0"/>
    <xf numFmtId="206" fontId="41" fillId="0" borderId="0" applyFont="0" applyFill="0" applyBorder="0" applyAlignment="0" applyProtection="0"/>
    <xf numFmtId="186" fontId="42" fillId="0" borderId="0" applyFont="0" applyFill="0" applyBorder="0" applyAlignment="0" applyProtection="0"/>
    <xf numFmtId="207" fontId="41" fillId="0" borderId="0" applyFont="0" applyFill="0" applyBorder="0" applyAlignment="0" applyProtection="0"/>
    <xf numFmtId="208" fontId="41" fillId="0" borderId="0" applyFont="0" applyFill="0" applyBorder="0" applyAlignment="0" applyProtection="0"/>
    <xf numFmtId="0" fontId="43" fillId="0" borderId="0">
      <alignment/>
      <protection/>
    </xf>
    <xf numFmtId="168" fontId="44" fillId="0" borderId="0" applyFont="0" applyFill="0" applyBorder="0" applyAlignment="0" applyProtection="0"/>
    <xf numFmtId="170" fontId="44"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507">
    <xf numFmtId="0" fontId="0" fillId="0" borderId="0" xfId="0" applyAlignment="1">
      <alignment/>
    </xf>
    <xf numFmtId="0" fontId="49" fillId="0" borderId="0" xfId="0" applyFont="1" applyAlignment="1">
      <alignment/>
    </xf>
    <xf numFmtId="0" fontId="49" fillId="0" borderId="0" xfId="0" applyFont="1" applyAlignment="1">
      <alignment vertical="center" wrapText="1"/>
    </xf>
    <xf numFmtId="49" fontId="51" fillId="29" borderId="0" xfId="0" applyNumberFormat="1" applyFont="1" applyFill="1" applyAlignment="1">
      <alignment horizontal="center" wrapText="1"/>
    </xf>
    <xf numFmtId="0" fontId="49" fillId="29" borderId="0" xfId="0" applyFont="1" applyFill="1" applyAlignment="1">
      <alignment wrapText="1"/>
    </xf>
    <xf numFmtId="49" fontId="49" fillId="29" borderId="0" xfId="0" applyNumberFormat="1" applyFont="1" applyFill="1" applyAlignment="1">
      <alignment horizontal="center" wrapText="1"/>
    </xf>
    <xf numFmtId="49" fontId="49" fillId="29" borderId="0" xfId="0" applyNumberFormat="1" applyFont="1" applyFill="1" applyAlignment="1">
      <alignment horizontal="right"/>
    </xf>
    <xf numFmtId="0" fontId="49" fillId="29" borderId="0" xfId="0" applyFont="1" applyFill="1" applyAlignment="1">
      <alignment/>
    </xf>
    <xf numFmtId="49" fontId="50" fillId="29" borderId="13" xfId="0" applyNumberFormat="1" applyFont="1" applyFill="1" applyBorder="1" applyAlignment="1">
      <alignment horizontal="center" vertical="center" wrapText="1"/>
    </xf>
    <xf numFmtId="0" fontId="50" fillId="29" borderId="13" xfId="0" applyFont="1" applyFill="1" applyBorder="1" applyAlignment="1">
      <alignment horizontal="center" vertical="center" wrapText="1"/>
    </xf>
    <xf numFmtId="0" fontId="49" fillId="29" borderId="0" xfId="0" applyFont="1" applyFill="1" applyAlignment="1">
      <alignment horizontal="center" wrapText="1"/>
    </xf>
    <xf numFmtId="49" fontId="50" fillId="29" borderId="21" xfId="0" applyNumberFormat="1" applyFont="1" applyFill="1" applyBorder="1" applyAlignment="1">
      <alignment horizontal="center" vertical="center" wrapText="1"/>
    </xf>
    <xf numFmtId="0" fontId="50" fillId="29" borderId="21" xfId="0" applyFont="1" applyFill="1" applyBorder="1" applyAlignment="1">
      <alignment vertical="center" wrapText="1"/>
    </xf>
    <xf numFmtId="180" fontId="49" fillId="29" borderId="5" xfId="85" applyNumberFormat="1" applyFont="1" applyFill="1" applyBorder="1" applyAlignment="1">
      <alignment vertical="center" wrapText="1"/>
    </xf>
    <xf numFmtId="49" fontId="49" fillId="29" borderId="5" xfId="0" applyNumberFormat="1" applyFont="1" applyFill="1" applyBorder="1" applyAlignment="1">
      <alignment horizontal="center" vertical="center" wrapText="1"/>
    </xf>
    <xf numFmtId="0" fontId="49" fillId="29" borderId="5" xfId="0" applyFont="1" applyFill="1" applyBorder="1" applyAlignment="1">
      <alignment vertical="center" wrapText="1"/>
    </xf>
    <xf numFmtId="180" fontId="49" fillId="29" borderId="5" xfId="0" applyNumberFormat="1" applyFont="1" applyFill="1" applyBorder="1" applyAlignment="1">
      <alignment vertical="center" wrapText="1"/>
    </xf>
    <xf numFmtId="49" fontId="50" fillId="29" borderId="5" xfId="0" applyNumberFormat="1" applyFont="1" applyFill="1" applyBorder="1" applyAlignment="1">
      <alignment horizontal="center" vertical="center" wrapText="1"/>
    </xf>
    <xf numFmtId="0" fontId="50" fillId="29" borderId="5" xfId="0" applyFont="1" applyFill="1" applyBorder="1" applyAlignment="1">
      <alignment vertical="center" wrapText="1"/>
    </xf>
    <xf numFmtId="180" fontId="50" fillId="29" borderId="5" xfId="0" applyNumberFormat="1" applyFont="1" applyFill="1" applyBorder="1" applyAlignment="1">
      <alignment vertical="center" wrapText="1"/>
    </xf>
    <xf numFmtId="0" fontId="50" fillId="29" borderId="13" xfId="0" applyFont="1" applyFill="1" applyBorder="1" applyAlignment="1">
      <alignment horizontal="left" vertical="center" wrapText="1"/>
    </xf>
    <xf numFmtId="180" fontId="50" fillId="29" borderId="13" xfId="0" applyNumberFormat="1" applyFont="1" applyFill="1" applyBorder="1" applyAlignment="1">
      <alignment vertical="center" wrapText="1"/>
    </xf>
    <xf numFmtId="180" fontId="50" fillId="29" borderId="13" xfId="85" applyNumberFormat="1" applyFont="1" applyFill="1" applyBorder="1" applyAlignment="1">
      <alignment vertical="center" wrapText="1"/>
    </xf>
    <xf numFmtId="180" fontId="50" fillId="29" borderId="5" xfId="85" applyNumberFormat="1" applyFont="1" applyFill="1" applyBorder="1" applyAlignment="1">
      <alignment vertical="center" wrapText="1"/>
    </xf>
    <xf numFmtId="0" fontId="49" fillId="29" borderId="0" xfId="0" applyFont="1" applyFill="1" applyBorder="1" applyAlignment="1">
      <alignment wrapText="1"/>
    </xf>
    <xf numFmtId="180" fontId="50" fillId="29" borderId="22" xfId="0" applyNumberFormat="1" applyFont="1" applyFill="1" applyBorder="1" applyAlignment="1">
      <alignment vertical="center" wrapText="1"/>
    </xf>
    <xf numFmtId="171" fontId="49" fillId="29" borderId="0" xfId="82" applyFont="1" applyFill="1" applyBorder="1" applyAlignment="1">
      <alignment vertical="center" wrapText="1"/>
    </xf>
    <xf numFmtId="180" fontId="50" fillId="29" borderId="23" xfId="0" applyNumberFormat="1" applyFont="1" applyFill="1" applyBorder="1" applyAlignment="1">
      <alignment vertical="center" wrapText="1"/>
    </xf>
    <xf numFmtId="49" fontId="49" fillId="29" borderId="24" xfId="0" applyNumberFormat="1" applyFont="1" applyFill="1" applyBorder="1" applyAlignment="1">
      <alignment horizontal="center" vertical="center" wrapText="1"/>
    </xf>
    <xf numFmtId="0" fontId="49" fillId="29" borderId="24" xfId="0" applyFont="1" applyFill="1" applyBorder="1" applyAlignment="1">
      <alignment vertical="center" wrapText="1"/>
    </xf>
    <xf numFmtId="0" fontId="50" fillId="29" borderId="5" xfId="0" applyFont="1" applyFill="1" applyBorder="1" applyAlignment="1">
      <alignment horizontal="left" vertical="center" wrapText="1"/>
    </xf>
    <xf numFmtId="0" fontId="50" fillId="29" borderId="0" xfId="0" applyFont="1" applyFill="1" applyAlignment="1">
      <alignment wrapText="1"/>
    </xf>
    <xf numFmtId="180" fontId="49" fillId="29" borderId="0" xfId="0" applyNumberFormat="1" applyFont="1" applyFill="1" applyAlignment="1">
      <alignment wrapText="1"/>
    </xf>
    <xf numFmtId="180" fontId="49" fillId="29" borderId="0" xfId="82" applyNumberFormat="1" applyFont="1" applyFill="1" applyBorder="1" applyAlignment="1">
      <alignment horizontal="left" vertical="center" wrapText="1"/>
    </xf>
    <xf numFmtId="171" fontId="50" fillId="29" borderId="0" xfId="82" applyFont="1" applyFill="1" applyAlignment="1">
      <alignment horizontal="left" vertical="center" wrapText="1"/>
    </xf>
    <xf numFmtId="171" fontId="49" fillId="29" borderId="0" xfId="82" applyFont="1" applyFill="1" applyAlignment="1">
      <alignment horizontal="left" vertical="center" wrapText="1"/>
    </xf>
    <xf numFmtId="0" fontId="49" fillId="29" borderId="0" xfId="0" applyFont="1" applyFill="1" applyAlignment="1">
      <alignment/>
    </xf>
    <xf numFmtId="0" fontId="50" fillId="29" borderId="0" xfId="0" applyFont="1" applyFill="1" applyAlignment="1">
      <alignment horizontal="center"/>
    </xf>
    <xf numFmtId="0" fontId="50" fillId="29" borderId="0" xfId="0" applyFont="1" applyFill="1" applyAlignment="1">
      <alignment/>
    </xf>
    <xf numFmtId="0" fontId="49" fillId="29" borderId="0" xfId="0" applyFont="1" applyFill="1" applyAlignment="1">
      <alignment horizontal="right"/>
    </xf>
    <xf numFmtId="0" fontId="50" fillId="29" borderId="25" xfId="0" applyFont="1" applyFill="1" applyBorder="1" applyAlignment="1">
      <alignment horizontal="center" vertical="center" wrapText="1"/>
    </xf>
    <xf numFmtId="0" fontId="50" fillId="29" borderId="26" xfId="0" applyFont="1" applyFill="1" applyBorder="1" applyAlignment="1">
      <alignment horizontal="center" vertical="center" wrapText="1"/>
    </xf>
    <xf numFmtId="0" fontId="50" fillId="29" borderId="27" xfId="0" applyFont="1" applyFill="1" applyBorder="1" applyAlignment="1">
      <alignment horizontal="center" vertical="center" wrapText="1"/>
    </xf>
    <xf numFmtId="0" fontId="50" fillId="29" borderId="28" xfId="0" applyFont="1" applyFill="1" applyBorder="1" applyAlignment="1">
      <alignment horizontal="center" vertical="center" wrapText="1"/>
    </xf>
    <xf numFmtId="0" fontId="50" fillId="29" borderId="21" xfId="0" applyFont="1" applyFill="1" applyBorder="1" applyAlignment="1">
      <alignment horizontal="left" vertical="center" wrapText="1"/>
    </xf>
    <xf numFmtId="180" fontId="50" fillId="29" borderId="21" xfId="85" applyNumberFormat="1" applyFont="1" applyFill="1" applyBorder="1" applyAlignment="1">
      <alignment wrapText="1"/>
    </xf>
    <xf numFmtId="0" fontId="50" fillId="29" borderId="29" xfId="0" applyFont="1" applyFill="1" applyBorder="1" applyAlignment="1">
      <alignment horizontal="center" vertical="center" wrapText="1"/>
    </xf>
    <xf numFmtId="180" fontId="50" fillId="29" borderId="5" xfId="0" applyNumberFormat="1" applyFont="1" applyFill="1" applyBorder="1" applyAlignment="1">
      <alignment horizontal="center" vertical="center" wrapText="1"/>
    </xf>
    <xf numFmtId="0" fontId="50" fillId="29" borderId="30" xfId="0" applyFont="1" applyFill="1" applyBorder="1" applyAlignment="1">
      <alignment vertical="center" wrapText="1"/>
    </xf>
    <xf numFmtId="0" fontId="49" fillId="29" borderId="5" xfId="0" applyFont="1" applyFill="1" applyBorder="1" applyAlignment="1">
      <alignment horizontal="left" vertical="center" wrapText="1"/>
    </xf>
    <xf numFmtId="0" fontId="49" fillId="29" borderId="31" xfId="0" applyFont="1" applyFill="1" applyBorder="1" applyAlignment="1">
      <alignment horizontal="center" vertical="center" wrapText="1"/>
    </xf>
    <xf numFmtId="180" fontId="49" fillId="29" borderId="5" xfId="0" applyNumberFormat="1" applyFont="1" applyFill="1" applyBorder="1" applyAlignment="1">
      <alignment horizontal="center" vertical="center" wrapText="1"/>
    </xf>
    <xf numFmtId="180" fontId="49" fillId="29" borderId="5" xfId="85" applyNumberFormat="1" applyFont="1" applyFill="1" applyBorder="1" applyAlignment="1">
      <alignment wrapText="1"/>
    </xf>
    <xf numFmtId="0" fontId="50" fillId="29" borderId="31" xfId="0" applyFont="1" applyFill="1" applyBorder="1" applyAlignment="1">
      <alignment horizontal="center" vertical="center" wrapText="1"/>
    </xf>
    <xf numFmtId="171" fontId="50" fillId="29" borderId="0" xfId="82" applyFont="1" applyFill="1" applyAlignment="1">
      <alignment horizontal="center" vertical="center" wrapText="1"/>
    </xf>
    <xf numFmtId="0" fontId="49" fillId="29" borderId="0" xfId="0" applyFont="1" applyFill="1" applyAlignment="1">
      <alignment horizontal="justify" vertical="center"/>
    </xf>
    <xf numFmtId="180" fontId="49" fillId="29" borderId="0" xfId="85" applyNumberFormat="1" applyFont="1" applyFill="1" applyAlignment="1">
      <alignment/>
    </xf>
    <xf numFmtId="0" fontId="50" fillId="29" borderId="25" xfId="0" applyFont="1" applyFill="1" applyBorder="1" applyAlignment="1">
      <alignment vertical="center" wrapText="1"/>
    </xf>
    <xf numFmtId="0" fontId="50" fillId="29" borderId="26" xfId="0" applyFont="1" applyFill="1" applyBorder="1" applyAlignment="1">
      <alignment horizontal="justify" vertical="center" wrapText="1"/>
    </xf>
    <xf numFmtId="180" fontId="50" fillId="29" borderId="26" xfId="85" applyNumberFormat="1" applyFont="1" applyFill="1" applyBorder="1" applyAlignment="1">
      <alignment horizontal="center" vertical="center" wrapText="1"/>
    </xf>
    <xf numFmtId="180" fontId="50" fillId="29" borderId="27" xfId="85" applyNumberFormat="1" applyFont="1" applyFill="1" applyBorder="1" applyAlignment="1">
      <alignment horizontal="center" vertical="center" wrapText="1"/>
    </xf>
    <xf numFmtId="0" fontId="49" fillId="29" borderId="0" xfId="0" applyFont="1" applyFill="1" applyAlignment="1">
      <alignment horizontal="center" vertical="center"/>
    </xf>
    <xf numFmtId="0" fontId="50" fillId="29" borderId="31" xfId="0" applyFont="1" applyFill="1" applyBorder="1" applyAlignment="1">
      <alignment horizontal="center"/>
    </xf>
    <xf numFmtId="0" fontId="50" fillId="29" borderId="5" xfId="0" applyFont="1" applyFill="1" applyBorder="1" applyAlignment="1">
      <alignment horizontal="justify" vertical="center"/>
    </xf>
    <xf numFmtId="0" fontId="50" fillId="29" borderId="5" xfId="0" applyFont="1" applyFill="1" applyBorder="1" applyAlignment="1">
      <alignment/>
    </xf>
    <xf numFmtId="180" fontId="50" fillId="29" borderId="5" xfId="85" applyNumberFormat="1" applyFont="1" applyFill="1" applyBorder="1" applyAlignment="1">
      <alignment/>
    </xf>
    <xf numFmtId="180" fontId="50" fillId="29" borderId="32" xfId="85" applyNumberFormat="1" applyFont="1" applyFill="1" applyBorder="1" applyAlignment="1">
      <alignment/>
    </xf>
    <xf numFmtId="0" fontId="49" fillId="29" borderId="31" xfId="0" applyFont="1" applyFill="1" applyBorder="1" applyAlignment="1">
      <alignment horizontal="center"/>
    </xf>
    <xf numFmtId="0" fontId="49" fillId="29" borderId="5" xfId="0" applyFont="1" applyFill="1" applyBorder="1" applyAlignment="1">
      <alignment horizontal="justify" vertical="center"/>
    </xf>
    <xf numFmtId="180" fontId="49" fillId="29" borderId="5" xfId="0" applyNumberFormat="1" applyFont="1" applyFill="1" applyBorder="1" applyAlignment="1">
      <alignment/>
    </xf>
    <xf numFmtId="180" fontId="49" fillId="29" borderId="32" xfId="0" applyNumberFormat="1" applyFont="1" applyFill="1" applyBorder="1" applyAlignment="1">
      <alignment/>
    </xf>
    <xf numFmtId="0" fontId="49" fillId="29" borderId="31" xfId="0" applyFont="1" applyFill="1" applyBorder="1" applyAlignment="1">
      <alignment horizontal="center" vertical="center"/>
    </xf>
    <xf numFmtId="0" fontId="49" fillId="29" borderId="5" xfId="0" applyFont="1" applyFill="1" applyBorder="1" applyAlignment="1">
      <alignment horizontal="justify" vertical="center" wrapText="1"/>
    </xf>
    <xf numFmtId="0" fontId="52" fillId="29" borderId="5" xfId="0" applyFont="1" applyFill="1" applyBorder="1" applyAlignment="1">
      <alignment horizontal="justify" vertical="center"/>
    </xf>
    <xf numFmtId="0" fontId="50" fillId="29" borderId="33" xfId="0" applyFont="1" applyFill="1" applyBorder="1" applyAlignment="1">
      <alignment horizontal="center"/>
    </xf>
    <xf numFmtId="0" fontId="50" fillId="29" borderId="34" xfId="0" applyFont="1" applyFill="1" applyBorder="1" applyAlignment="1">
      <alignment horizontal="justify" vertical="center"/>
    </xf>
    <xf numFmtId="180" fontId="49" fillId="29" borderId="34" xfId="0" applyNumberFormat="1" applyFont="1" applyFill="1" applyBorder="1" applyAlignment="1">
      <alignment/>
    </xf>
    <xf numFmtId="180" fontId="49" fillId="29" borderId="35" xfId="0" applyNumberFormat="1" applyFont="1" applyFill="1" applyBorder="1" applyAlignment="1">
      <alignment/>
    </xf>
    <xf numFmtId="0" fontId="50" fillId="29" borderId="0" xfId="0" applyFont="1" applyFill="1" applyBorder="1" applyAlignment="1">
      <alignment horizontal="center"/>
    </xf>
    <xf numFmtId="0" fontId="50" fillId="29" borderId="0" xfId="0" applyFont="1" applyFill="1" applyBorder="1" applyAlignment="1">
      <alignment horizontal="justify" vertical="center"/>
    </xf>
    <xf numFmtId="180" fontId="49" fillId="29" borderId="0" xfId="0" applyNumberFormat="1" applyFont="1" applyFill="1" applyBorder="1" applyAlignment="1">
      <alignment/>
    </xf>
    <xf numFmtId="0" fontId="50" fillId="29" borderId="0" xfId="0" applyFont="1" applyFill="1" applyBorder="1" applyAlignment="1">
      <alignment horizontal="justify" vertical="center" wrapText="1"/>
    </xf>
    <xf numFmtId="0" fontId="50" fillId="29" borderId="0" xfId="0" applyFont="1" applyFill="1" applyBorder="1" applyAlignment="1">
      <alignment wrapText="1"/>
    </xf>
    <xf numFmtId="180" fontId="50" fillId="29" borderId="0" xfId="85" applyNumberFormat="1" applyFont="1" applyFill="1" applyBorder="1" applyAlignment="1">
      <alignment/>
    </xf>
    <xf numFmtId="180" fontId="49" fillId="29" borderId="0" xfId="85" applyNumberFormat="1" applyFont="1" applyFill="1" applyAlignment="1" quotePrefix="1">
      <alignment/>
    </xf>
    <xf numFmtId="0" fontId="50" fillId="29" borderId="0" xfId="0" applyFont="1" applyFill="1" applyAlignment="1">
      <alignment horizontal="center" vertical="center" wrapText="1"/>
    </xf>
    <xf numFmtId="0" fontId="49" fillId="29" borderId="0" xfId="0" applyFont="1" applyFill="1" applyAlignment="1">
      <alignment horizontal="center"/>
    </xf>
    <xf numFmtId="0" fontId="50" fillId="29" borderId="25" xfId="0" applyFont="1" applyFill="1" applyBorder="1" applyAlignment="1">
      <alignment horizontal="center" vertical="center"/>
    </xf>
    <xf numFmtId="0" fontId="50" fillId="29" borderId="26" xfId="0" applyFont="1" applyFill="1" applyBorder="1" applyAlignment="1">
      <alignment horizontal="center" vertical="center"/>
    </xf>
    <xf numFmtId="0" fontId="50" fillId="29" borderId="30" xfId="0" applyFont="1" applyFill="1" applyBorder="1" applyAlignment="1">
      <alignment horizontal="center"/>
    </xf>
    <xf numFmtId="0" fontId="50" fillId="29" borderId="22" xfId="0" applyFont="1" applyFill="1" applyBorder="1" applyAlignment="1">
      <alignment/>
    </xf>
    <xf numFmtId="180" fontId="49" fillId="29" borderId="5" xfId="85" applyNumberFormat="1" applyFont="1" applyFill="1" applyBorder="1" applyAlignment="1">
      <alignment/>
    </xf>
    <xf numFmtId="10" fontId="49" fillId="29" borderId="32" xfId="151" applyNumberFormat="1" applyFont="1" applyFill="1" applyBorder="1" applyAlignment="1">
      <alignment/>
    </xf>
    <xf numFmtId="0" fontId="50" fillId="29" borderId="5" xfId="0" applyFont="1" applyFill="1" applyBorder="1" applyAlignment="1">
      <alignment shrinkToFit="1"/>
    </xf>
    <xf numFmtId="180" fontId="50" fillId="29" borderId="5" xfId="0" applyNumberFormat="1" applyFont="1" applyFill="1" applyBorder="1" applyAlignment="1">
      <alignment/>
    </xf>
    <xf numFmtId="10" fontId="50" fillId="29" borderId="32" xfId="151" applyNumberFormat="1" applyFont="1" applyFill="1" applyBorder="1" applyAlignment="1">
      <alignment/>
    </xf>
    <xf numFmtId="0" fontId="50" fillId="29" borderId="0" xfId="0" applyFont="1" applyFill="1" applyBorder="1" applyAlignment="1">
      <alignment/>
    </xf>
    <xf numFmtId="0" fontId="50" fillId="29" borderId="36" xfId="0" applyFont="1" applyFill="1" applyBorder="1" applyAlignment="1">
      <alignment horizontal="center"/>
    </xf>
    <xf numFmtId="0" fontId="50" fillId="29" borderId="23" xfId="0" applyFont="1" applyFill="1" applyBorder="1" applyAlignment="1">
      <alignment shrinkToFit="1"/>
    </xf>
    <xf numFmtId="180" fontId="50" fillId="29" borderId="23" xfId="0" applyNumberFormat="1" applyFont="1" applyFill="1" applyBorder="1" applyAlignment="1">
      <alignment/>
    </xf>
    <xf numFmtId="0" fontId="50" fillId="29" borderId="23" xfId="0" applyFont="1" applyFill="1" applyBorder="1" applyAlignment="1">
      <alignment/>
    </xf>
    <xf numFmtId="10" fontId="50" fillId="29" borderId="37" xfId="151" applyNumberFormat="1" applyFont="1" applyFill="1" applyBorder="1" applyAlignment="1">
      <alignment/>
    </xf>
    <xf numFmtId="0" fontId="50" fillId="29" borderId="21" xfId="0" applyFont="1" applyFill="1" applyBorder="1" applyAlignment="1">
      <alignment shrinkToFit="1"/>
    </xf>
    <xf numFmtId="180" fontId="50" fillId="29" borderId="21" xfId="85" applyNumberFormat="1" applyFont="1" applyFill="1" applyBorder="1" applyAlignment="1">
      <alignment/>
    </xf>
    <xf numFmtId="180" fontId="50" fillId="29" borderId="22" xfId="85" applyNumberFormat="1" applyFont="1" applyFill="1" applyBorder="1" applyAlignment="1">
      <alignment/>
    </xf>
    <xf numFmtId="10" fontId="49" fillId="29" borderId="38" xfId="151" applyNumberFormat="1" applyFont="1" applyFill="1" applyBorder="1" applyAlignment="1">
      <alignment/>
    </xf>
    <xf numFmtId="0" fontId="49" fillId="29" borderId="5" xfId="0" applyFont="1" applyFill="1" applyBorder="1" applyAlignment="1">
      <alignment/>
    </xf>
    <xf numFmtId="0" fontId="50" fillId="29" borderId="34" xfId="0" applyFont="1" applyFill="1" applyBorder="1" applyAlignment="1">
      <alignment shrinkToFit="1"/>
    </xf>
    <xf numFmtId="180" fontId="50" fillId="29" borderId="34" xfId="0" applyNumberFormat="1" applyFont="1" applyFill="1" applyBorder="1" applyAlignment="1">
      <alignment/>
    </xf>
    <xf numFmtId="10" fontId="50" fillId="29" borderId="35" xfId="151" applyNumberFormat="1" applyFont="1" applyFill="1" applyBorder="1" applyAlignment="1">
      <alignment/>
    </xf>
    <xf numFmtId="180" fontId="50" fillId="29" borderId="0" xfId="0" applyNumberFormat="1" applyFont="1" applyFill="1" applyBorder="1" applyAlignment="1">
      <alignment/>
    </xf>
    <xf numFmtId="180" fontId="49" fillId="29" borderId="0" xfId="0" applyNumberFormat="1" applyFont="1" applyFill="1" applyAlignment="1">
      <alignment/>
    </xf>
    <xf numFmtId="0" fontId="49" fillId="29" borderId="0" xfId="0" applyFont="1" applyFill="1" applyAlignment="1" quotePrefix="1">
      <alignment horizontal="left"/>
    </xf>
    <xf numFmtId="0" fontId="50" fillId="29" borderId="39" xfId="0" applyFont="1" applyFill="1" applyBorder="1" applyAlignment="1">
      <alignment horizontal="center" vertical="center"/>
    </xf>
    <xf numFmtId="180" fontId="50" fillId="29" borderId="0" xfId="0" applyNumberFormat="1" applyFont="1" applyFill="1" applyBorder="1" applyAlignment="1">
      <alignment horizontal="left" vertical="center"/>
    </xf>
    <xf numFmtId="0" fontId="50" fillId="29" borderId="0" xfId="0" applyFont="1" applyFill="1" applyAlignment="1">
      <alignment vertical="center" wrapText="1"/>
    </xf>
    <xf numFmtId="0" fontId="49" fillId="29" borderId="0" xfId="0" applyFont="1" applyFill="1" applyAlignment="1">
      <alignment vertical="center"/>
    </xf>
    <xf numFmtId="0" fontId="50" fillId="29" borderId="0" xfId="0" applyFont="1" applyFill="1" applyAlignment="1">
      <alignment vertical="center"/>
    </xf>
    <xf numFmtId="0" fontId="50" fillId="29" borderId="0" xfId="0" applyFont="1" applyFill="1" applyAlignment="1">
      <alignment horizontal="centerContinuous" vertical="center" wrapText="1"/>
    </xf>
    <xf numFmtId="0" fontId="50" fillId="29" borderId="0" xfId="0" applyNumberFormat="1" applyFont="1" applyFill="1" applyAlignment="1">
      <alignment vertical="center"/>
    </xf>
    <xf numFmtId="49" fontId="49" fillId="29" borderId="0" xfId="0" applyNumberFormat="1" applyFont="1" applyFill="1" applyAlignment="1">
      <alignment horizontal="right" vertical="center"/>
    </xf>
    <xf numFmtId="0" fontId="50" fillId="29" borderId="28" xfId="0" applyFont="1" applyFill="1" applyBorder="1" applyAlignment="1">
      <alignment horizontal="center" vertical="center"/>
    </xf>
    <xf numFmtId="180" fontId="50" fillId="29" borderId="21" xfId="85" applyNumberFormat="1" applyFont="1" applyFill="1" applyBorder="1" applyAlignment="1">
      <alignment vertical="center"/>
    </xf>
    <xf numFmtId="10" fontId="49" fillId="29" borderId="5" xfId="85" applyNumberFormat="1" applyFont="1" applyFill="1" applyBorder="1" applyAlignment="1">
      <alignment vertical="center"/>
    </xf>
    <xf numFmtId="10" fontId="49" fillId="29" borderId="5" xfId="0" applyNumberFormat="1" applyFont="1" applyFill="1" applyBorder="1" applyAlignment="1">
      <alignment vertical="center"/>
    </xf>
    <xf numFmtId="0" fontId="50" fillId="29" borderId="31" xfId="0" applyFont="1" applyFill="1" applyBorder="1" applyAlignment="1">
      <alignment horizontal="center" vertical="center"/>
    </xf>
    <xf numFmtId="180" fontId="50" fillId="29" borderId="5" xfId="85" applyNumberFormat="1" applyFont="1" applyFill="1" applyBorder="1" applyAlignment="1">
      <alignment vertical="center"/>
    </xf>
    <xf numFmtId="180" fontId="49" fillId="29" borderId="5" xfId="85" applyNumberFormat="1" applyFont="1" applyFill="1" applyBorder="1" applyAlignment="1">
      <alignment vertical="center"/>
    </xf>
    <xf numFmtId="0" fontId="50" fillId="29" borderId="33" xfId="0" applyFont="1" applyFill="1" applyBorder="1" applyAlignment="1">
      <alignment horizontal="center" vertical="center"/>
    </xf>
    <xf numFmtId="180" fontId="49" fillId="29" borderId="34" xfId="85" applyNumberFormat="1" applyFont="1" applyFill="1" applyBorder="1" applyAlignment="1">
      <alignment vertical="center"/>
    </xf>
    <xf numFmtId="171" fontId="50" fillId="29" borderId="0" xfId="82" applyFont="1" applyFill="1" applyBorder="1" applyAlignment="1">
      <alignment horizontal="left" vertical="center"/>
    </xf>
    <xf numFmtId="171" fontId="50" fillId="29" borderId="0" xfId="82" applyFont="1" applyFill="1" applyBorder="1" applyAlignment="1">
      <alignment vertical="center" wrapText="1"/>
    </xf>
    <xf numFmtId="49" fontId="49" fillId="29" borderId="0" xfId="0" applyNumberFormat="1" applyFont="1" applyFill="1" applyAlignment="1">
      <alignment horizontal="center" vertical="center"/>
    </xf>
    <xf numFmtId="180" fontId="49" fillId="29" borderId="0" xfId="0" applyNumberFormat="1" applyFont="1" applyFill="1" applyAlignment="1">
      <alignment horizontal="center" vertical="center"/>
    </xf>
    <xf numFmtId="171" fontId="50" fillId="29" borderId="0" xfId="82" applyFont="1" applyFill="1" applyAlignment="1">
      <alignment vertical="center" wrapText="1"/>
    </xf>
    <xf numFmtId="0" fontId="14" fillId="0" borderId="0" xfId="0" applyFont="1" applyAlignment="1">
      <alignment horizontal="center"/>
    </xf>
    <xf numFmtId="49" fontId="53" fillId="29" borderId="0" xfId="0" applyNumberFormat="1" applyFont="1" applyFill="1" applyAlignment="1">
      <alignment wrapText="1"/>
    </xf>
    <xf numFmtId="49" fontId="14" fillId="29" borderId="0" xfId="0" applyNumberFormat="1" applyFont="1" applyFill="1" applyAlignment="1">
      <alignment horizontal="center" wrapText="1"/>
    </xf>
    <xf numFmtId="0" fontId="14" fillId="29" borderId="0" xfId="0" applyFont="1" applyFill="1" applyAlignment="1">
      <alignment wrapText="1"/>
    </xf>
    <xf numFmtId="0" fontId="14" fillId="29" borderId="0" xfId="0" applyFont="1" applyFill="1" applyAlignment="1">
      <alignment horizontal="center" wrapText="1"/>
    </xf>
    <xf numFmtId="0" fontId="14" fillId="29" borderId="0" xfId="0" applyFont="1" applyFill="1" applyAlignment="1">
      <alignment/>
    </xf>
    <xf numFmtId="49" fontId="53" fillId="29" borderId="13" xfId="0" applyNumberFormat="1" applyFont="1" applyFill="1" applyBorder="1" applyAlignment="1">
      <alignment horizontal="center" vertical="center" wrapText="1"/>
    </xf>
    <xf numFmtId="0" fontId="53" fillId="29" borderId="13" xfId="0" applyFont="1" applyFill="1" applyBorder="1" applyAlignment="1">
      <alignment horizontal="center" vertical="center" wrapText="1"/>
    </xf>
    <xf numFmtId="49" fontId="14" fillId="29" borderId="5" xfId="0" applyNumberFormat="1" applyFont="1" applyFill="1" applyBorder="1" applyAlignment="1">
      <alignment horizontal="center" vertical="center" wrapText="1"/>
    </xf>
    <xf numFmtId="0" fontId="14" fillId="29" borderId="5" xfId="0" applyFont="1" applyFill="1" applyBorder="1" applyAlignment="1">
      <alignment vertical="center" wrapText="1"/>
    </xf>
    <xf numFmtId="180" fontId="53" fillId="29" borderId="5" xfId="0" applyNumberFormat="1" applyFont="1" applyFill="1" applyBorder="1" applyAlignment="1">
      <alignment vertical="center" wrapText="1"/>
    </xf>
    <xf numFmtId="49" fontId="14" fillId="29" borderId="23" xfId="0" applyNumberFormat="1" applyFont="1" applyFill="1" applyBorder="1" applyAlignment="1">
      <alignment horizontal="center" vertical="center" wrapText="1"/>
    </xf>
    <xf numFmtId="0" fontId="14" fillId="29" borderId="23" xfId="0" applyFont="1" applyFill="1" applyBorder="1" applyAlignment="1">
      <alignment vertical="center" wrapText="1"/>
    </xf>
    <xf numFmtId="49" fontId="14" fillId="29" borderId="22"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xf>
    <xf numFmtId="0" fontId="14" fillId="0" borderId="0" xfId="0" applyFont="1" applyFill="1" applyAlignment="1">
      <alignment wrapText="1"/>
    </xf>
    <xf numFmtId="49" fontId="53" fillId="0" borderId="0" xfId="0" applyNumberFormat="1" applyFont="1" applyFill="1" applyAlignment="1">
      <alignment horizontal="centerContinuous" wrapText="1"/>
    </xf>
    <xf numFmtId="0" fontId="14" fillId="0" borderId="0" xfId="0" applyFont="1" applyFill="1" applyAlignment="1">
      <alignment horizontal="centerContinuous" wrapText="1"/>
    </xf>
    <xf numFmtId="49" fontId="14" fillId="0" borderId="0" xfId="0" applyNumberFormat="1" applyFont="1" applyFill="1" applyAlignment="1">
      <alignment horizontal="centerContinuous" wrapText="1"/>
    </xf>
    <xf numFmtId="0" fontId="53" fillId="0" borderId="0" xfId="0" applyFont="1" applyFill="1" applyAlignment="1">
      <alignment horizontal="center" wrapText="1"/>
    </xf>
    <xf numFmtId="0" fontId="53" fillId="0" borderId="5" xfId="0" applyFont="1" applyFill="1" applyBorder="1" applyAlignment="1">
      <alignment vertical="center" wrapText="1"/>
    </xf>
    <xf numFmtId="0" fontId="14" fillId="0" borderId="0" xfId="0" applyFont="1" applyAlignment="1">
      <alignment horizontal="center" vertical="top" wrapText="1" readingOrder="1"/>
    </xf>
    <xf numFmtId="0" fontId="53" fillId="29" borderId="0" xfId="0" applyFont="1" applyFill="1" applyAlignment="1">
      <alignment horizontal="center" wrapText="1"/>
    </xf>
    <xf numFmtId="0" fontId="53" fillId="0" borderId="40" xfId="0" applyFont="1" applyBorder="1" applyAlignment="1">
      <alignment horizontal="left" vertical="center"/>
    </xf>
    <xf numFmtId="49" fontId="53" fillId="0" borderId="0" xfId="0" applyNumberFormat="1" applyFont="1" applyFill="1" applyAlignment="1">
      <alignment horizontal="center" wrapText="1"/>
    </xf>
    <xf numFmtId="49" fontId="14" fillId="0" borderId="0" xfId="0" applyNumberFormat="1" applyFont="1" applyFill="1" applyAlignment="1">
      <alignment horizontal="center" wrapText="1"/>
    </xf>
    <xf numFmtId="0" fontId="49" fillId="29" borderId="41" xfId="0" applyFont="1" applyFill="1" applyBorder="1" applyAlignment="1">
      <alignment vertical="center" wrapText="1"/>
    </xf>
    <xf numFmtId="0" fontId="52" fillId="29" borderId="5" xfId="0" applyFont="1" applyFill="1" applyBorder="1" applyAlignment="1">
      <alignment vertical="center" wrapText="1"/>
    </xf>
    <xf numFmtId="180" fontId="52" fillId="29" borderId="5" xfId="0" applyNumberFormat="1" applyFont="1" applyFill="1" applyBorder="1" applyAlignment="1">
      <alignment vertical="center" wrapText="1"/>
    </xf>
    <xf numFmtId="180" fontId="52" fillId="29" borderId="5" xfId="85" applyNumberFormat="1" applyFont="1" applyFill="1" applyBorder="1" applyAlignment="1">
      <alignment vertical="center" wrapText="1"/>
    </xf>
    <xf numFmtId="0" fontId="50" fillId="29" borderId="24" xfId="0" applyFont="1" applyFill="1" applyBorder="1" applyAlignment="1">
      <alignment horizontal="left" vertical="center" wrapText="1"/>
    </xf>
    <xf numFmtId="0" fontId="49" fillId="29" borderId="22" xfId="0" applyFont="1" applyFill="1" applyBorder="1" applyAlignment="1">
      <alignment vertical="center" wrapText="1"/>
    </xf>
    <xf numFmtId="49" fontId="49" fillId="29" borderId="23" xfId="0" applyNumberFormat="1" applyFont="1" applyFill="1" applyBorder="1" applyAlignment="1">
      <alignment horizontal="center" vertical="center" wrapText="1"/>
    </xf>
    <xf numFmtId="0" fontId="49" fillId="29" borderId="23" xfId="0" applyFont="1" applyFill="1" applyBorder="1" applyAlignment="1">
      <alignment vertical="center" wrapText="1"/>
    </xf>
    <xf numFmtId="0" fontId="14" fillId="0" borderId="0" xfId="0" applyFont="1" applyAlignment="1">
      <alignment horizontal="center" vertical="center"/>
    </xf>
    <xf numFmtId="0" fontId="53" fillId="0" borderId="13" xfId="0" applyFont="1" applyBorder="1" applyAlignment="1">
      <alignment horizontal="center" vertical="center"/>
    </xf>
    <xf numFmtId="0" fontId="53" fillId="0" borderId="13" xfId="0" applyFont="1" applyBorder="1" applyAlignment="1">
      <alignment vertical="top" wrapText="1" readingOrder="1"/>
    </xf>
    <xf numFmtId="0" fontId="53" fillId="0" borderId="13" xfId="0" applyFont="1" applyBorder="1" applyAlignment="1">
      <alignment vertical="top" wrapText="1"/>
    </xf>
    <xf numFmtId="0" fontId="14" fillId="0" borderId="41" xfId="0" applyFont="1" applyBorder="1" applyAlignment="1">
      <alignment horizontal="center" vertical="center"/>
    </xf>
    <xf numFmtId="0" fontId="14" fillId="29" borderId="5" xfId="0" applyFont="1" applyFill="1" applyBorder="1" applyAlignment="1">
      <alignment horizontal="left" vertical="center" wrapText="1"/>
    </xf>
    <xf numFmtId="0" fontId="53" fillId="0" borderId="13" xfId="0" applyFont="1" applyBorder="1" applyAlignment="1">
      <alignment vertical="center" wrapText="1"/>
    </xf>
    <xf numFmtId="0" fontId="14" fillId="29" borderId="24" xfId="0" applyFont="1" applyFill="1" applyBorder="1" applyAlignment="1">
      <alignment horizontal="left" vertical="center" wrapText="1"/>
    </xf>
    <xf numFmtId="0" fontId="14" fillId="29" borderId="13" xfId="0" applyFont="1" applyFill="1" applyBorder="1" applyAlignment="1">
      <alignment horizontal="left" vertical="center" wrapText="1"/>
    </xf>
    <xf numFmtId="49" fontId="14" fillId="29" borderId="0" xfId="0" applyNumberFormat="1" applyFont="1" applyFill="1" applyBorder="1" applyAlignment="1">
      <alignment horizontal="center" vertical="center" wrapText="1"/>
    </xf>
    <xf numFmtId="0" fontId="14" fillId="29" borderId="0" xfId="0" applyFont="1" applyFill="1" applyBorder="1" applyAlignment="1">
      <alignment vertical="center" wrapText="1"/>
    </xf>
    <xf numFmtId="180" fontId="49" fillId="29" borderId="22" xfId="0" applyNumberFormat="1" applyFont="1" applyFill="1" applyBorder="1" applyAlignment="1">
      <alignment vertical="center" wrapText="1"/>
    </xf>
    <xf numFmtId="49" fontId="55" fillId="29" borderId="5" xfId="0" applyNumberFormat="1" applyFont="1" applyFill="1" applyBorder="1" applyAlignment="1">
      <alignment horizontal="center" vertical="center" wrapText="1"/>
    </xf>
    <xf numFmtId="0" fontId="55" fillId="29" borderId="5" xfId="0" applyFont="1" applyFill="1" applyBorder="1" applyAlignment="1">
      <alignment vertical="center" wrapText="1"/>
    </xf>
    <xf numFmtId="0" fontId="53" fillId="0" borderId="13" xfId="0" applyFont="1" applyBorder="1" applyAlignment="1">
      <alignment horizontal="left" vertical="center"/>
    </xf>
    <xf numFmtId="0" fontId="53" fillId="0" borderId="0" xfId="0" applyFont="1" applyBorder="1" applyAlignment="1">
      <alignment horizontal="center" vertical="center"/>
    </xf>
    <xf numFmtId="0" fontId="53" fillId="0" borderId="0" xfId="0" applyFont="1" applyBorder="1" applyAlignment="1">
      <alignment vertical="center" wrapText="1"/>
    </xf>
    <xf numFmtId="0" fontId="14" fillId="0" borderId="0" xfId="0" applyFont="1" applyBorder="1" applyAlignment="1">
      <alignment horizontal="center" vertical="center"/>
    </xf>
    <xf numFmtId="0" fontId="50" fillId="0" borderId="0" xfId="0" applyFont="1" applyBorder="1" applyAlignment="1">
      <alignment vertical="top" wrapText="1"/>
    </xf>
    <xf numFmtId="0" fontId="49" fillId="0" borderId="0" xfId="0" applyFont="1" applyBorder="1" applyAlignment="1">
      <alignment vertical="top"/>
    </xf>
    <xf numFmtId="0" fontId="49" fillId="0" borderId="0" xfId="0" applyFont="1" applyBorder="1" applyAlignment="1">
      <alignment/>
    </xf>
    <xf numFmtId="171" fontId="50" fillId="29" borderId="0" xfId="82" applyFont="1" applyFill="1" applyBorder="1" applyAlignment="1">
      <alignment horizontal="left" vertical="top" wrapText="1"/>
    </xf>
    <xf numFmtId="0" fontId="49" fillId="29" borderId="0" xfId="0" applyFont="1" applyFill="1" applyAlignment="1">
      <alignment horizontal="left" wrapText="1"/>
    </xf>
    <xf numFmtId="0" fontId="50" fillId="29" borderId="0" xfId="0" applyFont="1" applyFill="1" applyBorder="1" applyAlignment="1">
      <alignment horizontal="center" vertical="center" wrapText="1"/>
    </xf>
    <xf numFmtId="0" fontId="50" fillId="29" borderId="0" xfId="0" applyFont="1" applyFill="1" applyBorder="1" applyAlignment="1">
      <alignment horizontal="left" vertical="center" wrapText="1"/>
    </xf>
    <xf numFmtId="180" fontId="50" fillId="29" borderId="0" xfId="85" applyNumberFormat="1" applyFont="1" applyFill="1" applyBorder="1" applyAlignment="1">
      <alignment wrapText="1"/>
    </xf>
    <xf numFmtId="0" fontId="53" fillId="0" borderId="0" xfId="0" applyFont="1" applyBorder="1" applyAlignment="1">
      <alignment horizontal="center" vertical="top" wrapText="1"/>
    </xf>
    <xf numFmtId="0" fontId="53" fillId="0" borderId="0" xfId="0" applyFont="1" applyAlignment="1">
      <alignment horizontal="center" vertical="top" wrapText="1"/>
    </xf>
    <xf numFmtId="0" fontId="14" fillId="0" borderId="0" xfId="0" applyFont="1" applyFill="1" applyAlignment="1">
      <alignment horizontal="left" wrapText="1"/>
    </xf>
    <xf numFmtId="49" fontId="49" fillId="29" borderId="0" xfId="0" applyNumberFormat="1" applyFont="1" applyFill="1" applyAlignment="1">
      <alignment readingOrder="1"/>
    </xf>
    <xf numFmtId="49" fontId="49" fillId="29" borderId="0" xfId="0" applyNumberFormat="1" applyFont="1" applyFill="1" applyAlignment="1">
      <alignment/>
    </xf>
    <xf numFmtId="171" fontId="50" fillId="29" borderId="0" xfId="82" applyFont="1" applyFill="1" applyBorder="1" applyAlignment="1">
      <alignment vertical="top" wrapText="1"/>
    </xf>
    <xf numFmtId="0" fontId="14" fillId="0" borderId="5" xfId="0" applyFont="1" applyBorder="1" applyAlignment="1">
      <alignment wrapText="1" shrinkToFit="1"/>
    </xf>
    <xf numFmtId="171" fontId="50" fillId="29" borderId="5" xfId="82" applyFont="1" applyFill="1" applyBorder="1" applyAlignment="1">
      <alignment/>
    </xf>
    <xf numFmtId="0" fontId="49" fillId="29" borderId="5" xfId="0" applyFont="1" applyFill="1" applyBorder="1" applyAlignment="1">
      <alignment wrapText="1"/>
    </xf>
    <xf numFmtId="49" fontId="52" fillId="29" borderId="5" xfId="0" applyNumberFormat="1" applyFont="1" applyFill="1" applyBorder="1" applyAlignment="1">
      <alignment horizontal="center" vertical="center" wrapText="1"/>
    </xf>
    <xf numFmtId="0" fontId="52" fillId="29" borderId="0" xfId="0" applyFont="1" applyFill="1" applyAlignment="1">
      <alignment wrapText="1"/>
    </xf>
    <xf numFmtId="0" fontId="50" fillId="29" borderId="41" xfId="0" applyFont="1" applyFill="1" applyBorder="1" applyAlignment="1">
      <alignment vertical="center" wrapText="1"/>
    </xf>
    <xf numFmtId="180" fontId="50" fillId="29" borderId="41" xfId="0" applyNumberFormat="1" applyFont="1" applyFill="1" applyBorder="1" applyAlignment="1">
      <alignment vertical="center" wrapText="1"/>
    </xf>
    <xf numFmtId="49" fontId="14" fillId="0" borderId="31" xfId="0" applyNumberFormat="1" applyFont="1" applyFill="1" applyBorder="1" applyAlignment="1">
      <alignment horizontal="center" vertical="center" wrapText="1"/>
    </xf>
    <xf numFmtId="0" fontId="14" fillId="0" borderId="5" xfId="0" applyFont="1" applyFill="1" applyBorder="1" applyAlignment="1">
      <alignment vertical="center" wrapText="1"/>
    </xf>
    <xf numFmtId="180" fontId="14" fillId="0" borderId="5" xfId="0" applyNumberFormat="1" applyFont="1" applyFill="1" applyBorder="1" applyAlignment="1">
      <alignment vertical="center" wrapText="1"/>
    </xf>
    <xf numFmtId="0" fontId="52" fillId="29" borderId="31" xfId="0" applyFont="1" applyFill="1" applyBorder="1" applyAlignment="1">
      <alignment horizontal="center"/>
    </xf>
    <xf numFmtId="180" fontId="52" fillId="29" borderId="5" xfId="0" applyNumberFormat="1" applyFont="1" applyFill="1" applyBorder="1" applyAlignment="1">
      <alignment/>
    </xf>
    <xf numFmtId="180" fontId="52" fillId="29" borderId="32" xfId="0" applyNumberFormat="1" applyFont="1" applyFill="1" applyBorder="1" applyAlignment="1">
      <alignment/>
    </xf>
    <xf numFmtId="0" fontId="52" fillId="29" borderId="0" xfId="0" applyFont="1" applyFill="1" applyAlignment="1">
      <alignment/>
    </xf>
    <xf numFmtId="0" fontId="52" fillId="29" borderId="31" xfId="0" applyFont="1" applyFill="1" applyBorder="1" applyAlignment="1">
      <alignment horizontal="center" vertical="center"/>
    </xf>
    <xf numFmtId="0" fontId="52" fillId="29" borderId="5" xfId="0" applyFont="1" applyFill="1" applyBorder="1" applyAlignment="1">
      <alignment horizontal="justify" vertical="center" wrapText="1"/>
    </xf>
    <xf numFmtId="180" fontId="50" fillId="29" borderId="32" xfId="0" applyNumberFormat="1" applyFont="1" applyFill="1" applyBorder="1" applyAlignment="1">
      <alignment/>
    </xf>
    <xf numFmtId="180" fontId="50" fillId="29" borderId="5" xfId="85" applyNumberFormat="1" applyFont="1" applyFill="1" applyBorder="1" applyAlignment="1">
      <alignment horizontal="center" vertical="center" wrapText="1"/>
    </xf>
    <xf numFmtId="16" fontId="50" fillId="29" borderId="0" xfId="0" applyNumberFormat="1" applyFont="1" applyFill="1" applyAlignment="1">
      <alignment vertical="center"/>
    </xf>
    <xf numFmtId="180" fontId="49" fillId="29" borderId="0" xfId="82" applyNumberFormat="1" applyFont="1" applyFill="1" applyAlignment="1">
      <alignment vertical="center" wrapText="1"/>
    </xf>
    <xf numFmtId="180" fontId="49" fillId="29" borderId="0" xfId="82" applyNumberFormat="1" applyFont="1" applyFill="1" applyAlignment="1">
      <alignment vertical="center"/>
    </xf>
    <xf numFmtId="180" fontId="49" fillId="33" borderId="5" xfId="151" applyNumberFormat="1" applyFont="1" applyFill="1" applyBorder="1" applyAlignment="1">
      <alignment vertical="center"/>
    </xf>
    <xf numFmtId="171" fontId="49" fillId="33" borderId="5" xfId="151" applyNumberFormat="1" applyFont="1" applyFill="1" applyBorder="1" applyAlignment="1">
      <alignment vertical="center"/>
    </xf>
    <xf numFmtId="10" fontId="49" fillId="33" borderId="5" xfId="151" applyNumberFormat="1" applyFont="1" applyFill="1" applyBorder="1" applyAlignment="1">
      <alignment vertical="center"/>
    </xf>
    <xf numFmtId="171" fontId="49" fillId="33" borderId="5" xfId="82" applyNumberFormat="1" applyFont="1" applyFill="1" applyBorder="1" applyAlignment="1">
      <alignment vertical="center"/>
    </xf>
    <xf numFmtId="180" fontId="49" fillId="33" borderId="5" xfId="82" applyNumberFormat="1" applyFont="1" applyFill="1" applyBorder="1" applyAlignment="1">
      <alignment vertical="center"/>
    </xf>
    <xf numFmtId="171" fontId="49" fillId="33" borderId="5" xfId="82" applyFont="1" applyFill="1" applyBorder="1" applyAlignment="1">
      <alignment vertical="center"/>
    </xf>
    <xf numFmtId="1" fontId="49" fillId="33" borderId="5" xfId="151" applyNumberFormat="1" applyFont="1" applyFill="1" applyBorder="1" applyAlignment="1">
      <alignment vertical="center"/>
    </xf>
    <xf numFmtId="0" fontId="14" fillId="0" borderId="13" xfId="0" applyFont="1" applyBorder="1" applyAlignment="1">
      <alignment horizontal="center" vertical="center"/>
    </xf>
    <xf numFmtId="0" fontId="14" fillId="0" borderId="13" xfId="0" applyFont="1" applyBorder="1" applyAlignment="1">
      <alignment/>
    </xf>
    <xf numFmtId="0" fontId="53" fillId="0" borderId="13" xfId="0" applyFont="1" applyBorder="1" applyAlignment="1">
      <alignment vertical="center"/>
    </xf>
    <xf numFmtId="180" fontId="14" fillId="29" borderId="5" xfId="82" applyNumberFormat="1" applyFont="1" applyFill="1" applyBorder="1" applyAlignment="1">
      <alignment horizontal="left" vertical="center" wrapText="1"/>
    </xf>
    <xf numFmtId="180" fontId="14" fillId="29" borderId="24" xfId="82" applyNumberFormat="1" applyFont="1" applyFill="1" applyBorder="1" applyAlignment="1">
      <alignment horizontal="left" vertical="center" wrapText="1"/>
    </xf>
    <xf numFmtId="180" fontId="14" fillId="29" borderId="13" xfId="82" applyNumberFormat="1" applyFont="1" applyFill="1" applyBorder="1" applyAlignment="1">
      <alignment horizontal="left" vertical="center" wrapText="1"/>
    </xf>
    <xf numFmtId="180" fontId="14" fillId="29" borderId="5" xfId="82" applyNumberFormat="1" applyFont="1" applyFill="1" applyBorder="1" applyAlignment="1">
      <alignment horizontal="right" vertical="center" wrapText="1" readingOrder="1"/>
    </xf>
    <xf numFmtId="0" fontId="53" fillId="0" borderId="13" xfId="0" applyFont="1" applyBorder="1" applyAlignment="1">
      <alignment vertical="center" wrapText="1" readingOrder="1"/>
    </xf>
    <xf numFmtId="0" fontId="14" fillId="0" borderId="13" xfId="0" applyFont="1" applyBorder="1" applyAlignment="1">
      <alignment vertical="center"/>
    </xf>
    <xf numFmtId="180" fontId="53" fillId="0" borderId="13" xfId="82" applyNumberFormat="1" applyFont="1" applyBorder="1" applyAlignment="1">
      <alignment vertical="center" wrapText="1" readingOrder="1"/>
    </xf>
    <xf numFmtId="180" fontId="53" fillId="0" borderId="13" xfId="0" applyNumberFormat="1" applyFont="1" applyBorder="1" applyAlignment="1">
      <alignment vertical="center" wrapText="1" readingOrder="1"/>
    </xf>
    <xf numFmtId="180" fontId="53" fillId="0" borderId="13" xfId="82" applyNumberFormat="1" applyFont="1" applyBorder="1" applyAlignment="1">
      <alignment vertical="center"/>
    </xf>
    <xf numFmtId="180" fontId="50" fillId="29" borderId="13" xfId="0" applyNumberFormat="1" applyFont="1" applyFill="1" applyBorder="1" applyAlignment="1">
      <alignment horizontal="center" vertical="center" wrapText="1"/>
    </xf>
    <xf numFmtId="0" fontId="54" fillId="0" borderId="0" xfId="0" applyFont="1" applyAlignment="1">
      <alignment/>
    </xf>
    <xf numFmtId="180" fontId="50" fillId="29" borderId="23" xfId="85" applyNumberFormat="1" applyFont="1" applyFill="1" applyBorder="1" applyAlignment="1">
      <alignment vertical="center" wrapText="1"/>
    </xf>
    <xf numFmtId="0" fontId="50" fillId="29" borderId="13" xfId="0" applyFont="1" applyFill="1" applyBorder="1" applyAlignment="1">
      <alignment vertical="center" wrapText="1"/>
    </xf>
    <xf numFmtId="49" fontId="49" fillId="29" borderId="22" xfId="0" applyNumberFormat="1" applyFont="1" applyFill="1" applyBorder="1" applyAlignment="1">
      <alignment horizontal="center" vertical="center" wrapText="1"/>
    </xf>
    <xf numFmtId="171" fontId="53" fillId="29" borderId="23" xfId="0" applyNumberFormat="1" applyFont="1" applyFill="1" applyBorder="1" applyAlignment="1">
      <alignment vertical="center" wrapText="1"/>
    </xf>
    <xf numFmtId="0" fontId="54" fillId="29" borderId="0" xfId="0" applyFont="1" applyFill="1" applyAlignment="1">
      <alignment wrapText="1"/>
    </xf>
    <xf numFmtId="180" fontId="49" fillId="29" borderId="24" xfId="0" applyNumberFormat="1" applyFont="1" applyFill="1" applyBorder="1" applyAlignment="1">
      <alignment vertical="center" wrapText="1"/>
    </xf>
    <xf numFmtId="171" fontId="49" fillId="0" borderId="21" xfId="82" applyFont="1" applyBorder="1" applyAlignment="1">
      <alignment vertical="center" wrapText="1"/>
    </xf>
    <xf numFmtId="180" fontId="49" fillId="0" borderId="0" xfId="0" applyNumberFormat="1" applyFont="1" applyAlignment="1">
      <alignment/>
    </xf>
    <xf numFmtId="49" fontId="49" fillId="29" borderId="0" xfId="0" applyNumberFormat="1" applyFont="1" applyFill="1" applyAlignment="1">
      <alignment horizontal="right" wrapText="1"/>
    </xf>
    <xf numFmtId="180" fontId="50" fillId="29" borderId="0" xfId="0" applyNumberFormat="1" applyFont="1" applyFill="1" applyAlignment="1">
      <alignment/>
    </xf>
    <xf numFmtId="0" fontId="14" fillId="0" borderId="0" xfId="0" applyFont="1" applyAlignment="1">
      <alignment horizontal="right" wrapText="1"/>
    </xf>
    <xf numFmtId="180" fontId="50" fillId="29" borderId="24" xfId="85" applyNumberFormat="1" applyFont="1" applyFill="1" applyBorder="1" applyAlignment="1">
      <alignment wrapText="1"/>
    </xf>
    <xf numFmtId="0" fontId="50" fillId="29" borderId="42" xfId="0" applyFont="1" applyFill="1" applyBorder="1" applyAlignment="1">
      <alignment horizontal="center" vertical="center" wrapText="1"/>
    </xf>
    <xf numFmtId="0" fontId="50" fillId="29" borderId="43" xfId="0" applyFont="1" applyFill="1" applyBorder="1" applyAlignment="1">
      <alignment horizontal="left" vertical="center" wrapText="1"/>
    </xf>
    <xf numFmtId="180" fontId="50" fillId="29" borderId="43" xfId="85" applyNumberFormat="1" applyFont="1" applyFill="1" applyBorder="1" applyAlignment="1">
      <alignment wrapText="1"/>
    </xf>
    <xf numFmtId="180" fontId="50" fillId="29" borderId="0" xfId="82" applyNumberFormat="1" applyFont="1" applyFill="1" applyAlignment="1">
      <alignment vertical="center"/>
    </xf>
    <xf numFmtId="180" fontId="50" fillId="29" borderId="0" xfId="82" applyNumberFormat="1" applyFont="1" applyFill="1" applyAlignment="1">
      <alignment/>
    </xf>
    <xf numFmtId="171" fontId="14" fillId="0" borderId="0" xfId="82" applyFont="1" applyAlignment="1">
      <alignment/>
    </xf>
    <xf numFmtId="171" fontId="50" fillId="29" borderId="0" xfId="82" applyFont="1" applyFill="1" applyAlignment="1">
      <alignment/>
    </xf>
    <xf numFmtId="171" fontId="49" fillId="29" borderId="0" xfId="82" applyFont="1" applyFill="1" applyAlignment="1">
      <alignment/>
    </xf>
    <xf numFmtId="180" fontId="49" fillId="29" borderId="0" xfId="82" applyNumberFormat="1" applyFont="1" applyFill="1" applyAlignment="1">
      <alignment wrapText="1"/>
    </xf>
    <xf numFmtId="171" fontId="49" fillId="29" borderId="0" xfId="0" applyNumberFormat="1" applyFont="1" applyFill="1" applyAlignment="1">
      <alignment vertical="center"/>
    </xf>
    <xf numFmtId="180" fontId="14" fillId="29" borderId="0" xfId="0" applyNumberFormat="1" applyFont="1" applyFill="1" applyAlignment="1">
      <alignment wrapText="1"/>
    </xf>
    <xf numFmtId="0" fontId="0" fillId="0" borderId="0" xfId="0" applyFont="1" applyAlignment="1">
      <alignment/>
    </xf>
    <xf numFmtId="0" fontId="99" fillId="0" borderId="0" xfId="0" applyFont="1" applyAlignment="1">
      <alignment/>
    </xf>
    <xf numFmtId="0" fontId="50" fillId="0" borderId="0" xfId="0" applyFont="1" applyAlignment="1">
      <alignment horizontal="center" vertical="center"/>
    </xf>
    <xf numFmtId="0" fontId="52" fillId="0" borderId="0" xfId="0" applyFont="1" applyAlignment="1">
      <alignment horizontal="center" vertical="center"/>
    </xf>
    <xf numFmtId="0" fontId="2" fillId="0" borderId="0" xfId="0" applyFont="1" applyAlignment="1">
      <alignment/>
    </xf>
    <xf numFmtId="0" fontId="0" fillId="0" borderId="0" xfId="0" applyFont="1" applyAlignment="1">
      <alignment horizontal="left" wrapText="1"/>
    </xf>
    <xf numFmtId="0" fontId="0" fillId="33" borderId="0" xfId="0" applyFont="1" applyFill="1" applyAlignment="1" quotePrefix="1">
      <alignment/>
    </xf>
    <xf numFmtId="0" fontId="0" fillId="33" borderId="0" xfId="0" applyFont="1" applyFill="1" applyAlignment="1">
      <alignment/>
    </xf>
    <xf numFmtId="0" fontId="0" fillId="0" borderId="0" xfId="0" applyFont="1" applyAlignment="1" quotePrefix="1">
      <alignment/>
    </xf>
    <xf numFmtId="0" fontId="99" fillId="0" borderId="0" xfId="0" applyFont="1" applyAlignment="1" quotePrefix="1">
      <alignment wrapText="1"/>
    </xf>
    <xf numFmtId="0" fontId="0" fillId="0" borderId="0" xfId="0" applyFont="1" applyAlignment="1" quotePrefix="1">
      <alignment wrapText="1"/>
    </xf>
    <xf numFmtId="0" fontId="0" fillId="0" borderId="13" xfId="0" applyFont="1" applyBorder="1" applyAlignment="1">
      <alignment horizontal="center"/>
    </xf>
    <xf numFmtId="0" fontId="0" fillId="0" borderId="13" xfId="0" applyFont="1" applyBorder="1" applyAlignment="1">
      <alignment horizontal="center" wrapText="1"/>
    </xf>
    <xf numFmtId="0" fontId="0" fillId="0" borderId="13" xfId="0" applyFont="1" applyBorder="1" applyAlignment="1">
      <alignment horizontal="center" vertical="justify" wrapText="1"/>
    </xf>
    <xf numFmtId="0" fontId="0" fillId="0" borderId="13" xfId="0" applyFont="1" applyBorder="1" applyAlignment="1">
      <alignment/>
    </xf>
    <xf numFmtId="180" fontId="0" fillId="0" borderId="13" xfId="84" applyNumberFormat="1" applyFont="1" applyBorder="1" applyAlignment="1">
      <alignment/>
    </xf>
    <xf numFmtId="171" fontId="0" fillId="0" borderId="13" xfId="82" applyFont="1" applyBorder="1" applyAlignment="1">
      <alignment/>
    </xf>
    <xf numFmtId="0" fontId="3" fillId="0" borderId="13" xfId="0" applyFont="1" applyBorder="1" applyAlignment="1">
      <alignment/>
    </xf>
    <xf numFmtId="180" fontId="3" fillId="0" borderId="13" xfId="84" applyNumberFormat="1" applyFont="1" applyBorder="1" applyAlignment="1">
      <alignment/>
    </xf>
    <xf numFmtId="171" fontId="3" fillId="0" borderId="13" xfId="82" applyFont="1" applyBorder="1" applyAlignment="1">
      <alignment/>
    </xf>
    <xf numFmtId="180" fontId="0" fillId="0" borderId="13" xfId="0" applyNumberFormat="1" applyFont="1" applyBorder="1" applyAlignment="1">
      <alignment/>
    </xf>
    <xf numFmtId="0" fontId="32" fillId="0" borderId="0" xfId="0" applyFont="1" applyBorder="1" applyAlignment="1">
      <alignment horizontal="center"/>
    </xf>
    <xf numFmtId="0" fontId="57" fillId="0" borderId="0" xfId="0" applyFont="1" applyBorder="1" applyAlignment="1">
      <alignment/>
    </xf>
    <xf numFmtId="180" fontId="57" fillId="0" borderId="0" xfId="84" applyNumberFormat="1" applyFont="1" applyBorder="1" applyAlignment="1">
      <alignment/>
    </xf>
    <xf numFmtId="171" fontId="3" fillId="0" borderId="0" xfId="82" applyFont="1" applyBorder="1" applyAlignment="1">
      <alignment/>
    </xf>
    <xf numFmtId="0" fontId="99" fillId="0" borderId="0" xfId="0" applyFont="1" applyAlignment="1">
      <alignment wrapText="1"/>
    </xf>
    <xf numFmtId="0" fontId="0" fillId="0" borderId="0" xfId="0" applyFont="1" applyAlignment="1">
      <alignment wrapText="1"/>
    </xf>
    <xf numFmtId="0" fontId="49" fillId="0" borderId="0" xfId="0" applyFont="1" applyAlignment="1">
      <alignment horizontal="center"/>
    </xf>
    <xf numFmtId="0" fontId="49" fillId="0" borderId="0" xfId="0" applyFont="1" applyAlignment="1">
      <alignment horizontal="center" vertical="center" wrapText="1"/>
    </xf>
    <xf numFmtId="0" fontId="50" fillId="0" borderId="0" xfId="0" applyFont="1" applyAlignment="1">
      <alignment vertical="center" wrapText="1" readingOrder="1"/>
    </xf>
    <xf numFmtId="0" fontId="49" fillId="0" borderId="0" xfId="0" applyFont="1" applyAlignment="1">
      <alignment horizontal="right" vertical="center" wrapText="1"/>
    </xf>
    <xf numFmtId="0" fontId="49" fillId="0" borderId="0" xfId="0" applyFont="1" applyAlignment="1">
      <alignment horizontal="left" vertical="center" wrapText="1"/>
    </xf>
    <xf numFmtId="0" fontId="50" fillId="0" borderId="13" xfId="0" applyFont="1" applyBorder="1" applyAlignment="1">
      <alignment horizontal="center" vertical="top"/>
    </xf>
    <xf numFmtId="0" fontId="50" fillId="0" borderId="9" xfId="0" applyFont="1" applyBorder="1" applyAlignment="1">
      <alignment vertical="center" wrapText="1" readingOrder="1"/>
    </xf>
    <xf numFmtId="0" fontId="50" fillId="0" borderId="13" xfId="0" applyFont="1" applyBorder="1" applyAlignment="1">
      <alignment/>
    </xf>
    <xf numFmtId="0" fontId="100" fillId="0" borderId="0" xfId="0" applyFont="1" applyAlignment="1">
      <alignment/>
    </xf>
    <xf numFmtId="0" fontId="49" fillId="0" borderId="41" xfId="0" applyFont="1" applyBorder="1" applyAlignment="1">
      <alignment horizontal="center"/>
    </xf>
    <xf numFmtId="10" fontId="49" fillId="29" borderId="44" xfId="0" applyNumberFormat="1" applyFont="1" applyFill="1" applyBorder="1" applyAlignment="1">
      <alignment vertical="center"/>
    </xf>
    <xf numFmtId="10" fontId="49" fillId="29" borderId="21" xfId="0" applyNumberFormat="1" applyFont="1" applyFill="1" applyBorder="1" applyAlignment="1">
      <alignment vertical="center"/>
    </xf>
    <xf numFmtId="10" fontId="49" fillId="29" borderId="44" xfId="0" applyNumberFormat="1" applyFont="1" applyFill="1" applyBorder="1" applyAlignment="1">
      <alignment vertical="center" wrapText="1" readingOrder="1"/>
    </xf>
    <xf numFmtId="0" fontId="49" fillId="0" borderId="6" xfId="0" applyFont="1" applyBorder="1" applyAlignment="1">
      <alignment horizontal="center"/>
    </xf>
    <xf numFmtId="10" fontId="49" fillId="29" borderId="5" xfId="0" applyNumberFormat="1" applyFont="1" applyFill="1" applyBorder="1" applyAlignment="1">
      <alignment vertical="center" wrapText="1" readingOrder="1"/>
    </xf>
    <xf numFmtId="0" fontId="49" fillId="0" borderId="0" xfId="0" applyFont="1" applyBorder="1" applyAlignment="1">
      <alignment horizontal="center"/>
    </xf>
    <xf numFmtId="10" fontId="50" fillId="29" borderId="45" xfId="0" applyNumberFormat="1" applyFont="1" applyFill="1" applyBorder="1" applyAlignment="1">
      <alignment vertical="center" wrapText="1"/>
    </xf>
    <xf numFmtId="10" fontId="49" fillId="29" borderId="24" xfId="0" applyNumberFormat="1" applyFont="1" applyFill="1" applyBorder="1" applyAlignment="1">
      <alignment vertical="center"/>
    </xf>
    <xf numFmtId="0" fontId="50" fillId="0" borderId="13" xfId="0" applyFont="1" applyBorder="1" applyAlignment="1">
      <alignment horizontal="center"/>
    </xf>
    <xf numFmtId="0" fontId="50" fillId="0" borderId="13" xfId="0" applyFont="1" applyBorder="1" applyAlignment="1">
      <alignment vertical="center" wrapText="1"/>
    </xf>
    <xf numFmtId="10" fontId="49" fillId="29" borderId="13" xfId="0" applyNumberFormat="1" applyFont="1" applyFill="1" applyBorder="1" applyAlignment="1">
      <alignment vertical="center"/>
    </xf>
    <xf numFmtId="10" fontId="49" fillId="29" borderId="46" xfId="0" applyNumberFormat="1" applyFont="1" applyFill="1" applyBorder="1" applyAlignment="1">
      <alignment vertical="center"/>
    </xf>
    <xf numFmtId="10" fontId="49" fillId="29" borderId="22" xfId="0" applyNumberFormat="1" applyFont="1" applyFill="1" applyBorder="1" applyAlignment="1">
      <alignment vertical="center"/>
    </xf>
    <xf numFmtId="10" fontId="50" fillId="29" borderId="41" xfId="0" applyNumberFormat="1" applyFont="1" applyFill="1" applyBorder="1" applyAlignment="1">
      <alignment vertical="center" wrapText="1"/>
    </xf>
    <xf numFmtId="10" fontId="49" fillId="29" borderId="47" xfId="0" applyNumberFormat="1" applyFont="1" applyFill="1" applyBorder="1" applyAlignment="1">
      <alignment vertical="center"/>
    </xf>
    <xf numFmtId="10" fontId="50" fillId="29" borderId="13" xfId="0" applyNumberFormat="1" applyFont="1" applyFill="1" applyBorder="1" applyAlignment="1">
      <alignment vertical="center" wrapText="1"/>
    </xf>
    <xf numFmtId="0" fontId="50" fillId="0" borderId="13" xfId="0" applyFont="1" applyBorder="1" applyAlignment="1">
      <alignment vertical="top" wrapText="1" readingOrder="1"/>
    </xf>
    <xf numFmtId="0" fontId="49" fillId="0" borderId="0" xfId="0" applyFont="1" applyAlignment="1">
      <alignment vertical="justify"/>
    </xf>
    <xf numFmtId="0" fontId="49" fillId="0" borderId="13" xfId="0" applyFont="1" applyBorder="1" applyAlignment="1">
      <alignment horizontal="center" vertical="center" wrapText="1"/>
    </xf>
    <xf numFmtId="49" fontId="49" fillId="0" borderId="13" xfId="0" applyNumberFormat="1" applyFont="1" applyBorder="1" applyAlignment="1">
      <alignment horizontal="center" vertical="center"/>
    </xf>
    <xf numFmtId="49" fontId="49" fillId="0" borderId="0" xfId="0" applyNumberFormat="1" applyFont="1" applyAlignment="1">
      <alignment horizontal="center" vertical="center"/>
    </xf>
    <xf numFmtId="0" fontId="49" fillId="0" borderId="13" xfId="0" applyFont="1" applyBorder="1" applyAlignment="1">
      <alignment horizontal="center" vertical="center"/>
    </xf>
    <xf numFmtId="0" fontId="49" fillId="0" borderId="13" xfId="0" applyFont="1" applyBorder="1" applyAlignment="1">
      <alignment vertical="center"/>
    </xf>
    <xf numFmtId="0" fontId="49" fillId="0" borderId="0" xfId="0" applyFont="1" applyAlignment="1">
      <alignment vertical="center"/>
    </xf>
    <xf numFmtId="0" fontId="49" fillId="0" borderId="13" xfId="0" applyFont="1" applyBorder="1" applyAlignment="1">
      <alignment vertical="justify"/>
    </xf>
    <xf numFmtId="0" fontId="49" fillId="0" borderId="0" xfId="0" applyFont="1" applyBorder="1" applyAlignment="1">
      <alignment horizontal="center" vertical="center" wrapText="1"/>
    </xf>
    <xf numFmtId="0" fontId="49" fillId="0" borderId="0" xfId="0" applyFont="1" applyBorder="1" applyAlignment="1">
      <alignment vertical="justify"/>
    </xf>
    <xf numFmtId="10" fontId="49" fillId="29" borderId="44" xfId="0" applyNumberFormat="1" applyFont="1" applyFill="1" applyBorder="1" applyAlignment="1" quotePrefix="1">
      <alignment vertical="center"/>
    </xf>
    <xf numFmtId="0" fontId="14" fillId="0" borderId="41" xfId="0" applyFont="1" applyFill="1" applyBorder="1" applyAlignment="1">
      <alignment vertical="center" wrapText="1"/>
    </xf>
    <xf numFmtId="0" fontId="54" fillId="0" borderId="41" xfId="0" applyFont="1" applyFill="1" applyBorder="1" applyAlignment="1">
      <alignment vertical="center" wrapText="1"/>
    </xf>
    <xf numFmtId="180" fontId="54" fillId="0" borderId="41" xfId="0" applyNumberFormat="1" applyFont="1" applyFill="1" applyBorder="1" applyAlignment="1">
      <alignment vertical="center" wrapText="1"/>
    </xf>
    <xf numFmtId="3" fontId="50" fillId="29" borderId="0" xfId="0" applyNumberFormat="1" applyFont="1" applyFill="1" applyAlignment="1">
      <alignment vertical="center"/>
    </xf>
    <xf numFmtId="3" fontId="50" fillId="34" borderId="0" xfId="0" applyNumberFormat="1" applyFont="1" applyFill="1" applyAlignment="1">
      <alignment vertical="center"/>
    </xf>
    <xf numFmtId="10" fontId="49" fillId="29" borderId="0" xfId="0" applyNumberFormat="1" applyFont="1" applyFill="1" applyAlignment="1">
      <alignment/>
    </xf>
    <xf numFmtId="14" fontId="50" fillId="29" borderId="0" xfId="82" applyNumberFormat="1" applyFont="1" applyFill="1" applyAlignment="1">
      <alignment/>
    </xf>
    <xf numFmtId="4" fontId="49" fillId="29" borderId="0" xfId="0" applyNumberFormat="1" applyFont="1" applyFill="1" applyAlignment="1">
      <alignment wrapText="1"/>
    </xf>
    <xf numFmtId="180" fontId="50" fillId="29" borderId="0" xfId="0" applyNumberFormat="1" applyFont="1" applyFill="1" applyAlignment="1">
      <alignment wrapText="1"/>
    </xf>
    <xf numFmtId="218" fontId="50" fillId="29" borderId="0" xfId="82" applyNumberFormat="1" applyFont="1" applyFill="1" applyAlignment="1">
      <alignment horizontal="center" wrapText="1"/>
    </xf>
    <xf numFmtId="180" fontId="50" fillId="29" borderId="0" xfId="82" applyNumberFormat="1" applyFont="1" applyFill="1" applyAlignment="1">
      <alignment horizontal="center" wrapText="1"/>
    </xf>
    <xf numFmtId="180" fontId="49" fillId="29" borderId="0" xfId="0" applyNumberFormat="1" applyFont="1" applyFill="1" applyAlignment="1">
      <alignment vertical="center"/>
    </xf>
    <xf numFmtId="180" fontId="50" fillId="0" borderId="32" xfId="0" applyNumberFormat="1" applyFont="1" applyFill="1" applyBorder="1" applyAlignment="1">
      <alignment/>
    </xf>
    <xf numFmtId="180" fontId="49" fillId="0" borderId="0" xfId="82" applyNumberFormat="1" applyFont="1" applyAlignment="1">
      <alignment/>
    </xf>
    <xf numFmtId="180" fontId="49" fillId="0" borderId="0" xfId="82" applyNumberFormat="1" applyFont="1" applyBorder="1" applyAlignment="1">
      <alignment/>
    </xf>
    <xf numFmtId="180" fontId="49" fillId="0" borderId="0" xfId="82" applyNumberFormat="1" applyFont="1" applyBorder="1" applyAlignment="1">
      <alignment vertical="top"/>
    </xf>
    <xf numFmtId="4" fontId="49" fillId="29" borderId="0" xfId="0" applyNumberFormat="1" applyFont="1" applyFill="1" applyAlignment="1">
      <alignment vertical="center"/>
    </xf>
    <xf numFmtId="0" fontId="14" fillId="0" borderId="0" xfId="0" applyFont="1" applyAlignment="1">
      <alignment wrapText="1"/>
    </xf>
    <xf numFmtId="10" fontId="50" fillId="29" borderId="0" xfId="0" applyNumberFormat="1" applyFont="1" applyFill="1" applyAlignment="1">
      <alignment vertical="center"/>
    </xf>
    <xf numFmtId="171" fontId="50" fillId="29" borderId="0" xfId="82" applyFont="1" applyFill="1" applyAlignment="1">
      <alignment wrapText="1"/>
    </xf>
    <xf numFmtId="0" fontId="14" fillId="29" borderId="48" xfId="0" applyFont="1" applyFill="1" applyBorder="1" applyAlignment="1">
      <alignment wrapText="1"/>
    </xf>
    <xf numFmtId="0" fontId="14" fillId="29" borderId="49" xfId="0" applyFont="1" applyFill="1" applyBorder="1" applyAlignment="1">
      <alignment wrapText="1"/>
    </xf>
    <xf numFmtId="49" fontId="50" fillId="29" borderId="25" xfId="0" applyNumberFormat="1" applyFont="1" applyFill="1" applyBorder="1" applyAlignment="1">
      <alignment horizontal="center" vertical="center" wrapText="1"/>
    </xf>
    <xf numFmtId="10" fontId="50" fillId="29" borderId="27" xfId="151" applyNumberFormat="1" applyFont="1" applyFill="1" applyBorder="1" applyAlignment="1">
      <alignment horizontal="center" vertical="center" wrapText="1"/>
    </xf>
    <xf numFmtId="49" fontId="50" fillId="29" borderId="28" xfId="0" applyNumberFormat="1" applyFont="1" applyFill="1" applyBorder="1" applyAlignment="1">
      <alignment horizontal="center" vertical="center" wrapText="1"/>
    </xf>
    <xf numFmtId="49" fontId="49" fillId="29" borderId="31" xfId="0" applyNumberFormat="1" applyFont="1" applyFill="1" applyBorder="1" applyAlignment="1">
      <alignment horizontal="center" vertical="center" wrapText="1"/>
    </xf>
    <xf numFmtId="49" fontId="50" fillId="29" borderId="31" xfId="0" applyNumberFormat="1" applyFont="1" applyFill="1" applyBorder="1" applyAlignment="1">
      <alignment horizontal="center" vertical="center" wrapText="1"/>
    </xf>
    <xf numFmtId="49" fontId="52" fillId="29" borderId="31" xfId="0" applyNumberFormat="1" applyFont="1" applyFill="1" applyBorder="1" applyAlignment="1">
      <alignment horizontal="center" vertical="center" wrapText="1"/>
    </xf>
    <xf numFmtId="49" fontId="49" fillId="29" borderId="29" xfId="0" applyNumberFormat="1" applyFont="1" applyFill="1" applyBorder="1" applyAlignment="1">
      <alignment horizontal="center" vertical="center" wrapText="1"/>
    </xf>
    <xf numFmtId="49" fontId="50" fillId="29" borderId="50" xfId="0" applyNumberFormat="1" applyFont="1" applyFill="1" applyBorder="1" applyAlignment="1">
      <alignment horizontal="center" vertical="center" wrapText="1"/>
    </xf>
    <xf numFmtId="0" fontId="50" fillId="0" borderId="0" xfId="0" applyFont="1" applyBorder="1" applyAlignment="1">
      <alignment vertical="center" wrapText="1"/>
    </xf>
    <xf numFmtId="49" fontId="14" fillId="0" borderId="51" xfId="0" applyNumberFormat="1" applyFont="1" applyFill="1" applyBorder="1" applyAlignment="1">
      <alignment horizontal="center" vertical="center" wrapText="1"/>
    </xf>
    <xf numFmtId="49" fontId="54" fillId="0" borderId="51" xfId="0" applyNumberFormat="1" applyFont="1" applyFill="1" applyBorder="1" applyAlignment="1">
      <alignment horizontal="center" vertical="center" wrapText="1"/>
    </xf>
    <xf numFmtId="49" fontId="50" fillId="29" borderId="51" xfId="0" applyNumberFormat="1" applyFont="1" applyFill="1" applyBorder="1" applyAlignment="1">
      <alignment horizontal="center" vertical="center" wrapText="1"/>
    </xf>
    <xf numFmtId="49" fontId="50" fillId="29" borderId="33" xfId="0" applyNumberFormat="1" applyFont="1" applyFill="1" applyBorder="1" applyAlignment="1">
      <alignment horizontal="center" vertical="center" wrapText="1"/>
    </xf>
    <xf numFmtId="0" fontId="50" fillId="29" borderId="34" xfId="0" applyFont="1" applyFill="1" applyBorder="1" applyAlignment="1">
      <alignment vertical="center" wrapText="1"/>
    </xf>
    <xf numFmtId="0" fontId="50" fillId="29" borderId="22" xfId="0" applyFont="1" applyFill="1" applyBorder="1" applyAlignment="1">
      <alignment horizontal="justify" vertical="center"/>
    </xf>
    <xf numFmtId="180" fontId="49" fillId="29" borderId="22" xfId="0" applyNumberFormat="1" applyFont="1" applyFill="1" applyBorder="1" applyAlignment="1">
      <alignment/>
    </xf>
    <xf numFmtId="180" fontId="49" fillId="29" borderId="38" xfId="0" applyNumberFormat="1" applyFont="1" applyFill="1" applyBorder="1" applyAlignment="1">
      <alignment/>
    </xf>
    <xf numFmtId="180" fontId="53" fillId="0" borderId="52" xfId="85" applyNumberFormat="1" applyFont="1" applyBorder="1" applyAlignment="1">
      <alignment/>
    </xf>
    <xf numFmtId="0" fontId="53" fillId="0" borderId="0" xfId="0" applyFont="1" applyAlignment="1">
      <alignment vertical="center"/>
    </xf>
    <xf numFmtId="180" fontId="49" fillId="0" borderId="5" xfId="0" applyNumberFormat="1" applyFont="1" applyFill="1" applyBorder="1" applyAlignment="1">
      <alignment/>
    </xf>
    <xf numFmtId="180" fontId="49" fillId="29" borderId="0" xfId="0" applyNumberFormat="1" applyFont="1" applyFill="1" applyBorder="1" applyAlignment="1" quotePrefix="1">
      <alignment/>
    </xf>
    <xf numFmtId="180" fontId="14" fillId="29" borderId="0" xfId="0" applyNumberFormat="1" applyFont="1" applyFill="1" applyAlignment="1">
      <alignment horizontal="center" wrapText="1"/>
    </xf>
    <xf numFmtId="4" fontId="50" fillId="29" borderId="0" xfId="0" applyNumberFormat="1" applyFont="1" applyFill="1" applyAlignment="1">
      <alignment vertical="center"/>
    </xf>
    <xf numFmtId="0" fontId="49" fillId="0" borderId="5" xfId="0" applyFont="1" applyFill="1" applyBorder="1" applyAlignment="1">
      <alignment vertical="center" wrapText="1"/>
    </xf>
    <xf numFmtId="180" fontId="101" fillId="29" borderId="5" xfId="82" applyNumberFormat="1" applyFont="1" applyFill="1" applyBorder="1" applyAlignment="1">
      <alignment horizontal="left" vertical="center" wrapText="1"/>
    </xf>
    <xf numFmtId="180" fontId="53" fillId="0" borderId="5" xfId="85" applyNumberFormat="1" applyFont="1" applyFill="1" applyBorder="1" applyAlignment="1">
      <alignment/>
    </xf>
    <xf numFmtId="180" fontId="53" fillId="0" borderId="5" xfId="85" applyNumberFormat="1" applyFont="1" applyBorder="1" applyAlignment="1">
      <alignment/>
    </xf>
    <xf numFmtId="0" fontId="14" fillId="0" borderId="0" xfId="0" applyFont="1" applyAlignment="1">
      <alignment horizontal="left" readingOrder="1"/>
    </xf>
    <xf numFmtId="0" fontId="50" fillId="29" borderId="53" xfId="0" applyFont="1" applyFill="1" applyBorder="1" applyAlignment="1">
      <alignment horizontal="center" vertical="center" wrapText="1"/>
    </xf>
    <xf numFmtId="0" fontId="49" fillId="29" borderId="0" xfId="0" applyFont="1" applyFill="1" applyBorder="1" applyAlignment="1">
      <alignment horizontal="left" vertical="center" wrapText="1"/>
    </xf>
    <xf numFmtId="171" fontId="53" fillId="29" borderId="0" xfId="0" applyNumberFormat="1" applyFont="1" applyFill="1" applyBorder="1" applyAlignment="1">
      <alignment vertical="center" wrapText="1"/>
    </xf>
    <xf numFmtId="0" fontId="50" fillId="33" borderId="5" xfId="0" applyFont="1" applyFill="1" applyBorder="1" applyAlignment="1">
      <alignment vertical="center" wrapText="1"/>
    </xf>
    <xf numFmtId="0" fontId="49" fillId="33" borderId="5" xfId="0" applyFont="1" applyFill="1" applyBorder="1" applyAlignment="1">
      <alignment vertical="center" wrapText="1"/>
    </xf>
    <xf numFmtId="49" fontId="49" fillId="33" borderId="5" xfId="0" applyNumberFormat="1" applyFont="1" applyFill="1" applyBorder="1" applyAlignment="1">
      <alignment horizontal="center" vertical="center" wrapText="1"/>
    </xf>
    <xf numFmtId="180" fontId="49" fillId="33" borderId="5" xfId="0" applyNumberFormat="1" applyFont="1" applyFill="1" applyBorder="1" applyAlignment="1">
      <alignment vertical="center" wrapText="1"/>
    </xf>
    <xf numFmtId="0" fontId="49" fillId="33" borderId="0" xfId="0" applyFont="1" applyFill="1" applyAlignment="1">
      <alignment wrapText="1"/>
    </xf>
    <xf numFmtId="171" fontId="50" fillId="33" borderId="0" xfId="82" applyFont="1" applyFill="1" applyAlignment="1">
      <alignment wrapText="1"/>
    </xf>
    <xf numFmtId="180" fontId="50" fillId="33" borderId="0" xfId="0" applyNumberFormat="1" applyFont="1" applyFill="1" applyAlignment="1">
      <alignment wrapText="1"/>
    </xf>
    <xf numFmtId="0" fontId="53" fillId="0" borderId="0" xfId="0" applyFont="1" applyFill="1" applyAlignment="1">
      <alignment wrapText="1"/>
    </xf>
    <xf numFmtId="171" fontId="49" fillId="29" borderId="0" xfId="82" applyFont="1" applyFill="1" applyAlignment="1">
      <alignment wrapText="1"/>
    </xf>
    <xf numFmtId="4" fontId="14" fillId="0" borderId="0" xfId="0" applyNumberFormat="1" applyFont="1" applyFill="1" applyAlignment="1">
      <alignment wrapText="1"/>
    </xf>
    <xf numFmtId="180" fontId="53" fillId="0" borderId="0" xfId="0" applyNumberFormat="1" applyFont="1" applyFill="1" applyAlignment="1">
      <alignment wrapText="1"/>
    </xf>
    <xf numFmtId="3" fontId="14" fillId="0" borderId="0" xfId="0" applyNumberFormat="1" applyFont="1" applyFill="1" applyAlignment="1">
      <alignment wrapText="1"/>
    </xf>
    <xf numFmtId="4" fontId="53" fillId="0" borderId="0" xfId="0" applyNumberFormat="1" applyFont="1" applyFill="1" applyAlignment="1">
      <alignment wrapText="1"/>
    </xf>
    <xf numFmtId="3" fontId="53" fillId="0" borderId="0" xfId="0" applyNumberFormat="1" applyFont="1" applyFill="1" applyAlignment="1">
      <alignment wrapText="1"/>
    </xf>
    <xf numFmtId="180" fontId="14" fillId="0" borderId="0" xfId="0" applyNumberFormat="1" applyFont="1" applyFill="1" applyAlignment="1">
      <alignment wrapText="1"/>
    </xf>
    <xf numFmtId="0" fontId="54" fillId="0" borderId="0" xfId="0" applyFont="1" applyFill="1" applyAlignment="1">
      <alignment wrapText="1"/>
    </xf>
    <xf numFmtId="171" fontId="55" fillId="29" borderId="0" xfId="82" applyFont="1" applyFill="1" applyAlignment="1">
      <alignment wrapText="1"/>
    </xf>
    <xf numFmtId="10" fontId="50" fillId="29" borderId="38" xfId="151" applyNumberFormat="1" applyFont="1" applyFill="1" applyBorder="1" applyAlignment="1">
      <alignment/>
    </xf>
    <xf numFmtId="180" fontId="49" fillId="29" borderId="0" xfId="82" applyNumberFormat="1" applyFont="1" applyFill="1" applyAlignment="1">
      <alignment/>
    </xf>
    <xf numFmtId="180" fontId="52" fillId="29" borderId="0" xfId="82" applyNumberFormat="1" applyFont="1" applyFill="1" applyAlignment="1">
      <alignment/>
    </xf>
    <xf numFmtId="10" fontId="50" fillId="29" borderId="0" xfId="0" applyNumberFormat="1" applyFont="1" applyFill="1" applyAlignment="1">
      <alignment wrapText="1"/>
    </xf>
    <xf numFmtId="180" fontId="50" fillId="29" borderId="0" xfId="82" applyNumberFormat="1" applyFont="1" applyFill="1" applyAlignment="1">
      <alignment wrapText="1"/>
    </xf>
    <xf numFmtId="10" fontId="50" fillId="29" borderId="0" xfId="151" applyNumberFormat="1" applyFont="1" applyFill="1" applyAlignment="1">
      <alignment/>
    </xf>
    <xf numFmtId="0" fontId="53" fillId="0" borderId="48" xfId="0" applyFont="1" applyBorder="1" applyAlignment="1">
      <alignment horizontal="center" vertical="center"/>
    </xf>
    <xf numFmtId="0" fontId="53" fillId="0" borderId="48" xfId="0" applyFont="1" applyBorder="1" applyAlignment="1">
      <alignment vertical="center" wrapText="1"/>
    </xf>
    <xf numFmtId="180" fontId="53" fillId="0" borderId="48" xfId="82" applyNumberFormat="1" applyFont="1" applyBorder="1" applyAlignment="1">
      <alignment vertical="center"/>
    </xf>
    <xf numFmtId="0" fontId="14" fillId="0" borderId="48" xfId="0" applyFont="1" applyBorder="1" applyAlignment="1">
      <alignment vertical="center"/>
    </xf>
    <xf numFmtId="180" fontId="53" fillId="0" borderId="40" xfId="0" applyNumberFormat="1" applyFont="1" applyBorder="1" applyAlignment="1">
      <alignment horizontal="left" vertical="center"/>
    </xf>
    <xf numFmtId="180" fontId="49" fillId="33" borderId="24" xfId="0" applyNumberFormat="1" applyFont="1" applyFill="1" applyBorder="1" applyAlignment="1">
      <alignment vertical="center" wrapText="1"/>
    </xf>
    <xf numFmtId="10" fontId="49" fillId="29" borderId="0" xfId="151" applyNumberFormat="1" applyFont="1" applyFill="1" applyAlignment="1">
      <alignment vertical="center"/>
    </xf>
    <xf numFmtId="10" fontId="50" fillId="29" borderId="0" xfId="151" applyNumberFormat="1" applyFont="1" applyFill="1" applyAlignment="1">
      <alignment vertical="center"/>
    </xf>
    <xf numFmtId="10" fontId="49" fillId="33" borderId="5" xfId="0" applyNumberFormat="1" applyFont="1" applyFill="1" applyBorder="1" applyAlignment="1">
      <alignment vertical="center"/>
    </xf>
    <xf numFmtId="0" fontId="49" fillId="29" borderId="22" xfId="0" applyFont="1" applyFill="1" applyBorder="1" applyAlignment="1">
      <alignment/>
    </xf>
    <xf numFmtId="180" fontId="49" fillId="29" borderId="22" xfId="85" applyNumberFormat="1" applyFont="1" applyFill="1" applyBorder="1" applyAlignment="1">
      <alignment/>
    </xf>
    <xf numFmtId="180" fontId="52" fillId="29" borderId="5" xfId="85" applyNumberFormat="1" applyFont="1" applyFill="1" applyBorder="1" applyAlignment="1">
      <alignment/>
    </xf>
    <xf numFmtId="180" fontId="50" fillId="29" borderId="34" xfId="85" applyNumberFormat="1" applyFont="1" applyFill="1" applyBorder="1" applyAlignment="1">
      <alignment/>
    </xf>
    <xf numFmtId="180" fontId="50" fillId="29" borderId="21" xfId="0" applyNumberFormat="1" applyFont="1" applyFill="1" applyBorder="1" applyAlignment="1">
      <alignment vertical="center" wrapText="1"/>
    </xf>
    <xf numFmtId="10" fontId="50" fillId="29" borderId="32" xfId="151" applyNumberFormat="1" applyFont="1" applyFill="1" applyBorder="1" applyAlignment="1">
      <alignment horizontal="right" vertical="center" wrapText="1"/>
    </xf>
    <xf numFmtId="10" fontId="50" fillId="33" borderId="5" xfId="151" applyNumberFormat="1" applyFont="1" applyFill="1" applyBorder="1" applyAlignment="1">
      <alignment horizontal="right" vertical="center" wrapText="1"/>
    </xf>
    <xf numFmtId="180" fontId="49" fillId="29" borderId="24" xfId="85" applyNumberFormat="1" applyFont="1" applyFill="1" applyBorder="1" applyAlignment="1">
      <alignment vertical="center" wrapText="1"/>
    </xf>
    <xf numFmtId="10" fontId="50" fillId="29" borderId="54" xfId="151" applyNumberFormat="1" applyFont="1" applyFill="1" applyBorder="1" applyAlignment="1">
      <alignment horizontal="right" vertical="center" wrapText="1"/>
    </xf>
    <xf numFmtId="10" fontId="50" fillId="29" borderId="55" xfId="151" applyNumberFormat="1" applyFont="1" applyFill="1" applyBorder="1" applyAlignment="1">
      <alignment horizontal="right" vertical="center" wrapText="1"/>
    </xf>
    <xf numFmtId="10" fontId="50" fillId="29" borderId="55" xfId="151" applyNumberFormat="1" applyFont="1" applyFill="1" applyBorder="1" applyAlignment="1">
      <alignment horizontal="center" vertical="center" wrapText="1"/>
    </xf>
    <xf numFmtId="171" fontId="50" fillId="29" borderId="5" xfId="82" applyFont="1" applyFill="1" applyBorder="1" applyAlignment="1">
      <alignment vertical="center" wrapText="1"/>
    </xf>
    <xf numFmtId="10" fontId="49" fillId="29" borderId="32" xfId="151" applyNumberFormat="1" applyFont="1" applyFill="1" applyBorder="1" applyAlignment="1">
      <alignment horizontal="right" vertical="center" wrapText="1"/>
    </xf>
    <xf numFmtId="10" fontId="49" fillId="29" borderId="54" xfId="151" applyNumberFormat="1" applyFont="1" applyFill="1" applyBorder="1" applyAlignment="1">
      <alignment horizontal="right" vertical="center" wrapText="1"/>
    </xf>
    <xf numFmtId="10" fontId="50" fillId="29" borderId="38" xfId="151" applyNumberFormat="1" applyFont="1" applyFill="1" applyBorder="1" applyAlignment="1">
      <alignment horizontal="right" vertical="center" wrapText="1"/>
    </xf>
    <xf numFmtId="171" fontId="50" fillId="29" borderId="5" xfId="0" applyNumberFormat="1" applyFont="1" applyFill="1" applyBorder="1" applyAlignment="1">
      <alignment vertical="center" wrapText="1"/>
    </xf>
    <xf numFmtId="180" fontId="50" fillId="29" borderId="34" xfId="0" applyNumberFormat="1" applyFont="1" applyFill="1" applyBorder="1" applyAlignment="1">
      <alignment vertical="center" wrapText="1"/>
    </xf>
    <xf numFmtId="10" fontId="50" fillId="29" borderId="35" xfId="151" applyNumberFormat="1" applyFont="1" applyFill="1" applyBorder="1" applyAlignment="1">
      <alignment horizontal="right" vertical="center" wrapText="1"/>
    </xf>
    <xf numFmtId="180" fontId="50" fillId="29" borderId="52" xfId="85" applyNumberFormat="1" applyFont="1" applyFill="1" applyBorder="1" applyAlignment="1">
      <alignment wrapText="1"/>
    </xf>
    <xf numFmtId="180" fontId="50" fillId="29" borderId="32" xfId="85" applyNumberFormat="1" applyFont="1" applyFill="1" applyBorder="1" applyAlignment="1">
      <alignment wrapText="1"/>
    </xf>
    <xf numFmtId="180" fontId="50" fillId="29" borderId="35" xfId="85" applyNumberFormat="1" applyFont="1" applyFill="1" applyBorder="1" applyAlignment="1">
      <alignment wrapText="1"/>
    </xf>
    <xf numFmtId="180" fontId="50" fillId="29" borderId="56" xfId="85" applyNumberFormat="1" applyFont="1" applyFill="1" applyBorder="1" applyAlignment="1">
      <alignment wrapText="1"/>
    </xf>
    <xf numFmtId="0" fontId="53" fillId="29" borderId="0" xfId="0" applyFont="1" applyFill="1" applyAlignment="1">
      <alignment wrapText="1"/>
    </xf>
    <xf numFmtId="180" fontId="53" fillId="29" borderId="0" xfId="0" applyNumberFormat="1" applyFont="1" applyFill="1" applyAlignment="1">
      <alignment wrapText="1"/>
    </xf>
    <xf numFmtId="180" fontId="50" fillId="29" borderId="22" xfId="85" applyNumberFormat="1" applyFont="1" applyFill="1" applyBorder="1" applyAlignment="1">
      <alignment vertical="center" wrapText="1"/>
    </xf>
    <xf numFmtId="0" fontId="59" fillId="29" borderId="0" xfId="0" applyFont="1" applyFill="1" applyAlignment="1">
      <alignment wrapText="1"/>
    </xf>
    <xf numFmtId="171" fontId="50" fillId="29" borderId="0" xfId="0" applyNumberFormat="1" applyFont="1" applyFill="1" applyAlignment="1">
      <alignment/>
    </xf>
    <xf numFmtId="10" fontId="14" fillId="0" borderId="0" xfId="151" applyNumberFormat="1" applyFont="1" applyAlignment="1">
      <alignment/>
    </xf>
    <xf numFmtId="10" fontId="49" fillId="29" borderId="0" xfId="151" applyNumberFormat="1" applyFont="1" applyFill="1" applyAlignment="1">
      <alignment/>
    </xf>
    <xf numFmtId="180" fontId="49" fillId="29" borderId="32" xfId="85" applyNumberFormat="1" applyFont="1" applyFill="1" applyBorder="1" applyAlignment="1">
      <alignment wrapText="1"/>
    </xf>
    <xf numFmtId="49" fontId="14" fillId="29" borderId="0" xfId="0" applyNumberFormat="1" applyFont="1" applyFill="1" applyAlignment="1">
      <alignment horizontal="center" wrapText="1"/>
    </xf>
    <xf numFmtId="0" fontId="14" fillId="0" borderId="0" xfId="0" applyFont="1" applyAlignment="1">
      <alignment horizontal="center" vertical="top" wrapText="1" readingOrder="1"/>
    </xf>
    <xf numFmtId="0" fontId="53" fillId="29" borderId="0" xfId="0" applyFont="1" applyFill="1" applyAlignment="1">
      <alignment horizontal="center" wrapText="1"/>
    </xf>
    <xf numFmtId="0" fontId="50" fillId="0" borderId="0" xfId="0" applyFont="1" applyBorder="1" applyAlignment="1">
      <alignment horizontal="center" vertical="top" wrapText="1"/>
    </xf>
    <xf numFmtId="0" fontId="53" fillId="0" borderId="0" xfId="0" applyFont="1" applyAlignment="1">
      <alignment horizontal="center" vertical="top" wrapText="1" readingOrder="1"/>
    </xf>
    <xf numFmtId="0" fontId="53" fillId="0" borderId="57" xfId="0" applyFont="1" applyBorder="1" applyAlignment="1">
      <alignment horizontal="center" vertical="center"/>
    </xf>
    <xf numFmtId="0" fontId="53" fillId="0" borderId="58" xfId="0" applyFont="1" applyBorder="1" applyAlignment="1">
      <alignment horizontal="center" vertical="center"/>
    </xf>
    <xf numFmtId="0" fontId="14" fillId="0" borderId="0" xfId="0" applyFont="1" applyBorder="1" applyAlignment="1">
      <alignment horizontal="center"/>
    </xf>
    <xf numFmtId="0" fontId="14" fillId="29" borderId="0" xfId="0" applyFont="1" applyFill="1" applyAlignment="1">
      <alignment horizontal="left" wrapText="1"/>
    </xf>
    <xf numFmtId="0" fontId="49" fillId="29" borderId="0" xfId="0" applyFont="1" applyFill="1" applyAlignment="1">
      <alignment horizontal="left" wrapText="1"/>
    </xf>
    <xf numFmtId="0" fontId="49" fillId="29" borderId="0" xfId="0" applyFont="1" applyFill="1" applyAlignment="1">
      <alignment horizontal="left"/>
    </xf>
    <xf numFmtId="0" fontId="53" fillId="0" borderId="0" xfId="0" applyFont="1" applyAlignment="1">
      <alignment horizontal="center" vertical="center"/>
    </xf>
    <xf numFmtId="0" fontId="53" fillId="0" borderId="57" xfId="0" applyFont="1" applyBorder="1" applyAlignment="1">
      <alignment horizontal="center"/>
    </xf>
    <xf numFmtId="0" fontId="53" fillId="0" borderId="58" xfId="0" applyFont="1" applyBorder="1" applyAlignment="1">
      <alignment horizontal="center"/>
    </xf>
    <xf numFmtId="0" fontId="53" fillId="0" borderId="57" xfId="0" applyFont="1" applyBorder="1" applyAlignment="1">
      <alignment horizontal="center" wrapText="1"/>
    </xf>
    <xf numFmtId="0" fontId="14" fillId="0" borderId="40" xfId="0" applyFont="1" applyBorder="1" applyAlignment="1">
      <alignment horizontal="right"/>
    </xf>
    <xf numFmtId="0" fontId="14" fillId="0" borderId="0" xfId="0" applyFont="1" applyBorder="1" applyAlignment="1">
      <alignment horizontal="left" wrapText="1" readingOrder="1"/>
    </xf>
    <xf numFmtId="0" fontId="50" fillId="29" borderId="0" xfId="0" applyFont="1" applyFill="1" applyAlignment="1">
      <alignment horizontal="center" wrapText="1"/>
    </xf>
    <xf numFmtId="171" fontId="50" fillId="29" borderId="0" xfId="82" applyFont="1" applyFill="1" applyAlignment="1">
      <alignment horizontal="center" vertical="center" wrapText="1"/>
    </xf>
    <xf numFmtId="0" fontId="50" fillId="29" borderId="0" xfId="0" applyFont="1" applyFill="1" applyAlignment="1">
      <alignment horizontal="center" vertical="top" wrapText="1"/>
    </xf>
    <xf numFmtId="171" fontId="50" fillId="29" borderId="0" xfId="82" applyFont="1" applyFill="1" applyBorder="1" applyAlignment="1">
      <alignment horizontal="left" vertical="top" wrapText="1"/>
    </xf>
    <xf numFmtId="49" fontId="53" fillId="0" borderId="0" xfId="0" applyNumberFormat="1" applyFont="1" applyFill="1" applyAlignment="1">
      <alignment horizontal="center" wrapText="1"/>
    </xf>
    <xf numFmtId="49" fontId="14" fillId="0" borderId="0" xfId="0" applyNumberFormat="1" applyFont="1" applyFill="1" applyAlignment="1">
      <alignment horizontal="center" wrapText="1"/>
    </xf>
    <xf numFmtId="0" fontId="50" fillId="29" borderId="0" xfId="0" applyFont="1" applyFill="1" applyAlignment="1">
      <alignment horizontal="center" vertical="center" wrapText="1"/>
    </xf>
    <xf numFmtId="0" fontId="49" fillId="29" borderId="0" xfId="0" applyFont="1" applyFill="1" applyBorder="1" applyAlignment="1">
      <alignment horizontal="right" wrapText="1"/>
    </xf>
    <xf numFmtId="0" fontId="53" fillId="0" borderId="0" xfId="0" applyNumberFormat="1" applyFont="1" applyFill="1" applyAlignment="1">
      <alignment horizontal="center" wrapText="1"/>
    </xf>
    <xf numFmtId="49" fontId="49" fillId="0" borderId="0" xfId="0" applyNumberFormat="1" applyFont="1" applyFill="1" applyAlignment="1">
      <alignment horizontal="left" wrapText="1"/>
    </xf>
    <xf numFmtId="0" fontId="14" fillId="0" borderId="0" xfId="0" applyFont="1" applyAlignment="1">
      <alignment horizontal="left" vertical="center" wrapText="1" readingOrder="1"/>
    </xf>
    <xf numFmtId="0" fontId="14" fillId="0" borderId="0" xfId="0" applyFont="1" applyAlignment="1">
      <alignment horizontal="left" vertical="center" readingOrder="1"/>
    </xf>
    <xf numFmtId="0" fontId="49" fillId="29" borderId="40" xfId="0" applyFont="1" applyFill="1" applyBorder="1" applyAlignment="1">
      <alignment horizontal="right" wrapText="1"/>
    </xf>
    <xf numFmtId="0" fontId="53" fillId="0" borderId="0" xfId="0" applyFont="1" applyFill="1" applyAlignment="1">
      <alignment horizontal="center" wrapText="1"/>
    </xf>
    <xf numFmtId="0" fontId="50" fillId="29" borderId="0" xfId="0" applyFont="1" applyFill="1" applyAlignment="1">
      <alignment horizontal="center"/>
    </xf>
    <xf numFmtId="0" fontId="50" fillId="29" borderId="0" xfId="0" applyNumberFormat="1" applyFont="1" applyFill="1" applyAlignment="1">
      <alignment horizontal="center"/>
    </xf>
    <xf numFmtId="49" fontId="53" fillId="0" borderId="0" xfId="0" applyNumberFormat="1" applyFont="1" applyAlignment="1">
      <alignment horizontal="center" vertical="center" wrapText="1"/>
    </xf>
    <xf numFmtId="0" fontId="53" fillId="0" borderId="0" xfId="0" applyFont="1" applyAlignment="1">
      <alignment horizontal="center" vertical="center" wrapText="1"/>
    </xf>
    <xf numFmtId="0" fontId="49" fillId="29" borderId="0" xfId="0" applyFont="1" applyFill="1" applyAlignment="1">
      <alignment horizontal="right"/>
    </xf>
    <xf numFmtId="0" fontId="50" fillId="29" borderId="0" xfId="0" applyFont="1" applyFill="1" applyAlignment="1">
      <alignment horizontal="left" vertical="center"/>
    </xf>
    <xf numFmtId="0" fontId="50" fillId="29" borderId="34" xfId="0" applyFont="1" applyFill="1" applyBorder="1" applyAlignment="1">
      <alignment horizontal="left" vertical="center" wrapText="1"/>
    </xf>
    <xf numFmtId="0" fontId="49" fillId="29" borderId="5" xfId="0" applyFont="1" applyFill="1" applyBorder="1" applyAlignment="1">
      <alignment horizontal="left" vertical="center" wrapText="1"/>
    </xf>
    <xf numFmtId="0" fontId="50" fillId="29" borderId="5" xfId="0" applyFont="1" applyFill="1" applyBorder="1" applyAlignment="1">
      <alignment horizontal="left" vertical="center" wrapText="1"/>
    </xf>
    <xf numFmtId="0" fontId="50" fillId="29" borderId="5" xfId="0" applyFont="1" applyFill="1" applyBorder="1" applyAlignment="1">
      <alignment horizontal="left" vertical="center"/>
    </xf>
    <xf numFmtId="0" fontId="50" fillId="29" borderId="0" xfId="0" applyNumberFormat="1" applyFont="1" applyFill="1" applyAlignment="1">
      <alignment horizontal="center" vertical="center"/>
    </xf>
    <xf numFmtId="0" fontId="50" fillId="29" borderId="59" xfId="0" applyFont="1" applyFill="1" applyBorder="1" applyAlignment="1">
      <alignment horizontal="center" vertical="center"/>
    </xf>
    <xf numFmtId="0" fontId="50" fillId="29" borderId="60" xfId="0" applyFont="1" applyFill="1" applyBorder="1" applyAlignment="1">
      <alignment horizontal="center" vertical="center"/>
    </xf>
    <xf numFmtId="0" fontId="50" fillId="29" borderId="21" xfId="0" applyFont="1" applyFill="1" applyBorder="1" applyAlignment="1">
      <alignment horizontal="left"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49" fillId="0" borderId="0" xfId="0" applyFont="1" applyAlignment="1">
      <alignment horizontal="center" vertical="justify" wrapText="1"/>
    </xf>
    <xf numFmtId="0" fontId="49" fillId="0" borderId="0" xfId="0" applyFont="1" applyAlignment="1">
      <alignment horizontal="center" vertical="justify"/>
    </xf>
    <xf numFmtId="0" fontId="49" fillId="0" borderId="0" xfId="0" applyFont="1" applyAlignment="1">
      <alignment vertical="justify"/>
    </xf>
    <xf numFmtId="0" fontId="50" fillId="0" borderId="13" xfId="0" applyFont="1" applyBorder="1" applyAlignment="1">
      <alignment horizontal="center" vertical="center" wrapText="1"/>
    </xf>
    <xf numFmtId="0" fontId="49" fillId="0" borderId="0" xfId="0" applyFont="1" applyAlignment="1">
      <alignment horizontal="left" vertical="justify"/>
    </xf>
    <xf numFmtId="0" fontId="49" fillId="0" borderId="0" xfId="0" applyFont="1" applyAlignment="1">
      <alignment horizontal="center" vertical="center" wrapText="1"/>
    </xf>
    <xf numFmtId="0" fontId="50" fillId="0" borderId="0" xfId="0" applyFont="1" applyBorder="1" applyAlignment="1">
      <alignment horizontal="center" vertical="center" wrapText="1" readingOrder="1"/>
    </xf>
    <xf numFmtId="0" fontId="49" fillId="0" borderId="0" xfId="0" applyFont="1" applyAlignment="1">
      <alignment horizontal="center" vertical="top" wrapText="1" readingOrder="1"/>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quotePrefix="1">
      <alignment horizontal="left" wrapText="1"/>
    </xf>
    <xf numFmtId="0" fontId="0" fillId="33" borderId="0" xfId="0" applyFont="1" applyFill="1" applyAlignment="1">
      <alignment horizontal="left" wrapText="1"/>
    </xf>
    <xf numFmtId="0" fontId="0" fillId="33" borderId="0" xfId="0" applyFont="1" applyFill="1" applyAlignment="1">
      <alignment horizontal="left"/>
    </xf>
  </cellXfs>
  <cellStyles count="169">
    <cellStyle name="Normal" xfId="0"/>
    <cellStyle name="%" xfId="15"/>
    <cellStyle name="%_bao cao tinh hinh chuyen nhuong nha dau tu han che chuyen nhuong" xfId="16"/>
    <cellStyle name="%_DS nop DMua RAL" xfId="17"/>
    <cellStyle name="%_GUI TT" xfId="18"/>
    <cellStyle name="%_OANH" xfId="19"/>
    <cellStyle name="??" xfId="20"/>
    <cellStyle name="?? [0.00]_ Att. 1- Cover" xfId="21"/>
    <cellStyle name="?? [0]" xfId="22"/>
    <cellStyle name="?_x001D_??%U©÷u&amp;H©÷9_x0008_? s&#10;_x0007__x0001__x0001_" xfId="23"/>
    <cellStyle name="?_x001D_??%U©÷u&amp;H©÷9_x0008_? s&#10;_x0007__x0001__x0001_?_x0002_???????????????_x0001_(_x0002_u&#13;?????_x001F_????????_x0007_????????????????!???????????           ?????           ?????????&#13;C:\WINDOWS\country.sys&#13;??????????????????????????????????????????????????????????????????????????????????????????????" xfId="24"/>
    <cellStyle name="???? [0.00]_BE-BQ" xfId="25"/>
    <cellStyle name="??????????????????? [0]_FTC_OFFER" xfId="26"/>
    <cellStyle name="???????????????????_FTC_OFFER" xfId="27"/>
    <cellStyle name="????_BE-BQ" xfId="28"/>
    <cellStyle name="???[0]_?? DI" xfId="29"/>
    <cellStyle name="???_?? DI" xfId="30"/>
    <cellStyle name="??[0]_BRE" xfId="31"/>
    <cellStyle name="??_ ??? ???? " xfId="32"/>
    <cellStyle name="??A? [0]_laroux_1_¢¬???¢â? " xfId="33"/>
    <cellStyle name="??A?_laroux_1_¢¬???¢â? " xfId="34"/>
    <cellStyle name="?¡±¢¥?_?¨ù??¢´¢¥_¢¬???¢â? " xfId="35"/>
    <cellStyle name="?ðÇ%U?&amp;H?_x0008_?s&#10;_x0007__x0001__x0001_" xfId="36"/>
    <cellStyle name="?ðÇ%U?&amp;H?_x0008_?s&#10;_x0007__x0001__x0001_?_x0002_ÿÿÿÿÿÿÿÿÿÿÿÿÿÿÿ_x0001_(_x0002_?€????ÿÿÿÿ????_x0007_??????????????????????????           ?????           ?????????&#13;C:\WINDOWS\country.sys&#13;??????????????????????????????????????????????????????????????????????????????????????????????" xfId="37"/>
    <cellStyle name="_B02-QD63" xfId="38"/>
    <cellStyle name="_Book1" xfId="39"/>
    <cellStyle name="_NAV VF4-19Mar09" xfId="40"/>
    <cellStyle name="_NAV-VF1-Feb09-M" xfId="41"/>
    <cellStyle name="_QT03210-1027- CITY HUB fur" xfId="42"/>
    <cellStyle name="_Soketoan VF2-200906" xfId="43"/>
    <cellStyle name="_Soketoan VF2-200907" xfId="44"/>
    <cellStyle name="_Soketoan VF2-200908" xfId="45"/>
    <cellStyle name="_VF2_NAV report_Sep 09" xfId="46"/>
    <cellStyle name="•W?_Format" xfId="47"/>
    <cellStyle name="•W€_Format" xfId="48"/>
    <cellStyle name="0,0&#13;&#10;NA&#13;&#10;" xfId="49"/>
    <cellStyle name="20% - Accent1" xfId="50"/>
    <cellStyle name="20% - Accent2" xfId="51"/>
    <cellStyle name="20% - Accent3" xfId="52"/>
    <cellStyle name="20% - Accent4" xfId="53"/>
    <cellStyle name="20% - Accent5" xfId="54"/>
    <cellStyle name="20% - Accent6" xfId="55"/>
    <cellStyle name="40% - Accent1" xfId="56"/>
    <cellStyle name="40% - Accent2" xfId="57"/>
    <cellStyle name="40% - Accent3" xfId="58"/>
    <cellStyle name="40% - Accent4" xfId="59"/>
    <cellStyle name="40% - Accent5" xfId="60"/>
    <cellStyle name="40% - Accent6" xfId="61"/>
    <cellStyle name="60% - Accent1" xfId="62"/>
    <cellStyle name="60% - Accent2" xfId="63"/>
    <cellStyle name="60% - Accent3" xfId="64"/>
    <cellStyle name="60% - Accent4" xfId="65"/>
    <cellStyle name="60% - Accent5" xfId="66"/>
    <cellStyle name="60% - Accent6" xfId="67"/>
    <cellStyle name="Accent1" xfId="68"/>
    <cellStyle name="Accent2" xfId="69"/>
    <cellStyle name="Accent3" xfId="70"/>
    <cellStyle name="Accent4" xfId="71"/>
    <cellStyle name="Accent5" xfId="72"/>
    <cellStyle name="Accent6" xfId="73"/>
    <cellStyle name="ÄÞ¸¶ [0]_1" xfId="74"/>
    <cellStyle name="ÄÞ¸¶_1" xfId="75"/>
    <cellStyle name="Bad" xfId="76"/>
    <cellStyle name="Ç¥ÁØ_laroux_4_ÃÑÇÕ°è " xfId="77"/>
    <cellStyle name="Calculation" xfId="78"/>
    <cellStyle name="category" xfId="79"/>
    <cellStyle name="CC1" xfId="80"/>
    <cellStyle name="CC2" xfId="81"/>
    <cellStyle name="Comma" xfId="82"/>
    <cellStyle name="Comma [0]" xfId="83"/>
    <cellStyle name="Comma 2" xfId="84"/>
    <cellStyle name="Comma 2 2" xfId="85"/>
    <cellStyle name="Comma0" xfId="86"/>
    <cellStyle name="CT1" xfId="87"/>
    <cellStyle name="CT2" xfId="88"/>
    <cellStyle name="CT4" xfId="89"/>
    <cellStyle name="CT5" xfId="90"/>
    <cellStyle name="ct7" xfId="91"/>
    <cellStyle name="ct8" xfId="92"/>
    <cellStyle name="cth1" xfId="93"/>
    <cellStyle name="Cthuc" xfId="94"/>
    <cellStyle name="Cthuc1" xfId="95"/>
    <cellStyle name="Currency" xfId="96"/>
    <cellStyle name="Currency [0]" xfId="97"/>
    <cellStyle name="Currency0" xfId="98"/>
    <cellStyle name="chchuyen" xfId="99"/>
    <cellStyle name="Check Cell" xfId="100"/>
    <cellStyle name="d" xfId="101"/>
    <cellStyle name="d%" xfId="102"/>
    <cellStyle name="d_bao cao tinh hinh chuyen nhuong nha dau tu han che chuyen nhuong" xfId="103"/>
    <cellStyle name="d_DS nop DMua RAL" xfId="104"/>
    <cellStyle name="d_GUI TT" xfId="105"/>
    <cellStyle name="d_OANH" xfId="106"/>
    <cellStyle name="d1" xfId="107"/>
    <cellStyle name="Date" xfId="108"/>
    <cellStyle name="Dezimal [0]_UXO VII" xfId="109"/>
    <cellStyle name="Dezimal_UXO VII" xfId="110"/>
    <cellStyle name="Explanatory Text" xfId="111"/>
    <cellStyle name="Fixed" xfId="112"/>
    <cellStyle name="Followed Hyperlink" xfId="113"/>
    <cellStyle name="Good" xfId="114"/>
    <cellStyle name="Grey" xfId="115"/>
    <cellStyle name="HEADER" xfId="116"/>
    <cellStyle name="Header1" xfId="117"/>
    <cellStyle name="Header2" xfId="118"/>
    <cellStyle name="Heading 1" xfId="119"/>
    <cellStyle name="Heading 2" xfId="120"/>
    <cellStyle name="Heading 3" xfId="121"/>
    <cellStyle name="Heading 4" xfId="122"/>
    <cellStyle name="Heading1" xfId="123"/>
    <cellStyle name="Heading1 1" xfId="124"/>
    <cellStyle name="Heading2" xfId="125"/>
    <cellStyle name="Hyperlink" xfId="126"/>
    <cellStyle name="Input" xfId="127"/>
    <cellStyle name="Input [yellow]" xfId="128"/>
    <cellStyle name="Ledger 17 x 11 in" xfId="129"/>
    <cellStyle name="Linked Cell" xfId="130"/>
    <cellStyle name="luc" xfId="131"/>
    <cellStyle name="luc2" xfId="132"/>
    <cellStyle name="Milliers [0]_      " xfId="133"/>
    <cellStyle name="Milliers_      " xfId="134"/>
    <cellStyle name="Model" xfId="135"/>
    <cellStyle name="Monétaire [0]_      " xfId="136"/>
    <cellStyle name="Monétaire_      " xfId="137"/>
    <cellStyle name="n" xfId="138"/>
    <cellStyle name="n_bao cao tinh hinh chuyen nhuong nha dau tu han che chuyen nhuong" xfId="139"/>
    <cellStyle name="n_DS nop DMua RAL" xfId="140"/>
    <cellStyle name="n_GUI TT" xfId="141"/>
    <cellStyle name="n_OANH" xfId="142"/>
    <cellStyle name="n1" xfId="143"/>
    <cellStyle name="Neutral" xfId="144"/>
    <cellStyle name="Normal - Style1" xfId="145"/>
    <cellStyle name="Normal 2" xfId="146"/>
    <cellStyle name="Note" xfId="147"/>
    <cellStyle name="omma [0]_Mktg Prog??_x001A_Comma [0]_mud plant bolted?_x0010_Comma [0]_ODCOS ?_x0017_" xfId="148"/>
    <cellStyle name="ormal_Sheet1_1?_x0001__x0015_Normal_Sheet1_Amer Q4?_x0001__x0012_Normal_Sheet1_FY96?_x0018_Normal_Sheet1_HC " xfId="149"/>
    <cellStyle name="Output" xfId="150"/>
    <cellStyle name="Percent" xfId="151"/>
    <cellStyle name="Percent [2]" xfId="152"/>
    <cellStyle name="PERCENTAGE" xfId="153"/>
    <cellStyle name="Style 1" xfId="154"/>
    <cellStyle name="subhead" xfId="155"/>
    <cellStyle name="symbol" xfId="156"/>
    <cellStyle name="tde" xfId="157"/>
    <cellStyle name="Title" xfId="158"/>
    <cellStyle name="Total" xfId="159"/>
    <cellStyle name="VN new romanNormal" xfId="160"/>
    <cellStyle name="VN time new roman" xfId="161"/>
    <cellStyle name="Währung [0]_UXO VII" xfId="162"/>
    <cellStyle name="Währung_UXO VII" xfId="163"/>
    <cellStyle name="Warning Text" xfId="164"/>
    <cellStyle name="똿뗦먛귟 [0.00]_PRODUCT DETAIL Q1" xfId="165"/>
    <cellStyle name="똿뗦먛귟_PRODUCT DETAIL Q1" xfId="166"/>
    <cellStyle name="믅됞 [0.00]_PRODUCT DETAIL Q1" xfId="167"/>
    <cellStyle name="믅됞_PRODUCT DETAIL Q1" xfId="168"/>
    <cellStyle name="백분율_95" xfId="169"/>
    <cellStyle name="뷭?_BOOKSHIP" xfId="170"/>
    <cellStyle name="一般_Book1" xfId="171"/>
    <cellStyle name="千分位[0]_Book1" xfId="172"/>
    <cellStyle name="千分位_Book1" xfId="173"/>
    <cellStyle name="콤마 [0]_1202" xfId="174"/>
    <cellStyle name="콤마_1202" xfId="175"/>
    <cellStyle name="통화 [0]_1202" xfId="176"/>
    <cellStyle name="통화_1202" xfId="177"/>
    <cellStyle name="표준_(정보부문)월별인원계획" xfId="178"/>
    <cellStyle name="貨幣 [0]_Book1" xfId="179"/>
    <cellStyle name="貨幣_Book1" xfId="180"/>
    <cellStyle name="超連結_Book1" xfId="181"/>
    <cellStyle name="隨後的超連結_Book1" xfId="182"/>
  </cellStyles>
  <dxfs count="12">
    <dxf>
      <font>
        <color indexed="10"/>
      </font>
      <fill>
        <patternFill>
          <bgColor indexed="22"/>
        </patternFill>
      </fill>
    </dxf>
    <dxf>
      <font>
        <color indexed="10"/>
      </font>
      <fill>
        <patternFill>
          <bgColor indexed="9"/>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1238250</xdr:colOff>
      <xdr:row>83</xdr:row>
      <xdr:rowOff>123825</xdr:rowOff>
    </xdr:from>
    <xdr:to>
      <xdr:col>12</xdr:col>
      <xdr:colOff>466725</xdr:colOff>
      <xdr:row>83</xdr:row>
      <xdr:rowOff>123825</xdr:rowOff>
    </xdr:to>
    <xdr:grpSp>
      <xdr:nvGrpSpPr>
        <xdr:cNvPr id="1" name="Group 7"/>
        <xdr:cNvGrpSpPr>
          <a:grpSpLocks/>
        </xdr:cNvGrpSpPr>
      </xdr:nvGrpSpPr>
      <xdr:grpSpPr>
        <a:xfrm>
          <a:off x="7534275" y="24717375"/>
          <a:ext cx="7639050" cy="0"/>
          <a:chOff x="6669435" y="13487400"/>
          <a:chExt cx="4321750" cy="0"/>
        </a:xfrm>
        <a:solidFill>
          <a:srgbClr val="FFFFFF"/>
        </a:solidFill>
      </xdr:grpSpPr>
      <xdr:sp>
        <xdr:nvSpPr>
          <xdr:cNvPr id="2" name="Text Box 30"/>
          <xdr:cNvSpPr txBox="1">
            <a:spLocks noChangeArrowheads="1"/>
          </xdr:cNvSpPr>
        </xdr:nvSpPr>
        <xdr:spPr>
          <a:xfrm>
            <a:off x="6669435" y="13487400"/>
            <a:ext cx="1681161"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CÔNG TY QUẢN LÝ QUỸ</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Giám đốc tài chính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N.M. ĐĂNG KHÁNH
</a:t>
            </a:r>
          </a:p>
        </xdr:txBody>
      </xdr:sp>
      <xdr:sp>
        <xdr:nvSpPr>
          <xdr:cNvPr id="3" name="Text Box 31"/>
          <xdr:cNvSpPr txBox="1">
            <a:spLocks noChangeArrowheads="1"/>
          </xdr:cNvSpPr>
        </xdr:nvSpPr>
        <xdr:spPr>
          <a:xfrm>
            <a:off x="9886978" y="13487400"/>
            <a:ext cx="1104207" cy="0"/>
          </a:xfrm>
          <a:prstGeom prst="rect">
            <a:avLst/>
          </a:prstGeom>
          <a:noFill/>
          <a:ln w="9525" cmpd="sng">
            <a:noFill/>
          </a:ln>
        </xdr:spPr>
        <xdr:txBody>
          <a:bodyPr vertOverflow="clip" wrap="square" lIns="27432" tIns="22860" rIns="27432" bIns="0"/>
          <a:p>
            <a:pPr algn="ctr">
              <a:defRPr/>
            </a:pPr>
            <a:r>
              <a:rPr lang="en-US" cap="none" sz="1000" b="1" i="1" u="none" baseline="0">
                <a:solidFill>
                  <a:srgbClr val="000000"/>
                </a:solidFill>
                <a:latin typeface="Arial"/>
                <a:ea typeface="Arial"/>
                <a:cs typeface="Arial"/>
              </a:rPr>
              <a:t>Tổng Giám đốc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21</xdr:row>
      <xdr:rowOff>0</xdr:rowOff>
    </xdr:from>
    <xdr:to>
      <xdr:col>3</xdr:col>
      <xdr:colOff>1066800</xdr:colOff>
      <xdr:row>21</xdr:row>
      <xdr:rowOff>0</xdr:rowOff>
    </xdr:to>
    <xdr:grpSp>
      <xdr:nvGrpSpPr>
        <xdr:cNvPr id="1" name="Group 8"/>
        <xdr:cNvGrpSpPr>
          <a:grpSpLocks/>
        </xdr:cNvGrpSpPr>
      </xdr:nvGrpSpPr>
      <xdr:grpSpPr>
        <a:xfrm>
          <a:off x="171450" y="8105775"/>
          <a:ext cx="6953250" cy="0"/>
          <a:chOff x="171450" y="5076825"/>
          <a:chExt cx="6124575" cy="1609725"/>
        </a:xfrm>
        <a:solidFill>
          <a:srgbClr val="FFFFFF"/>
        </a:solidFill>
      </xdr:grpSpPr>
      <xdr:grpSp>
        <xdr:nvGrpSpPr>
          <xdr:cNvPr id="2" name="Group 7"/>
          <xdr:cNvGrpSpPr>
            <a:grpSpLocks/>
          </xdr:cNvGrpSpPr>
        </xdr:nvGrpSpPr>
        <xdr:grpSpPr>
          <a:xfrm>
            <a:off x="1949108" y="5177835"/>
            <a:ext cx="4346917" cy="1566262"/>
            <a:chOff x="1948836" y="5130790"/>
            <a:chExt cx="4347189" cy="1585401"/>
          </a:xfrm>
          <a:solidFill>
            <a:srgbClr val="FFFFFF"/>
          </a:solidFill>
        </xdr:grpSpPr>
        <xdr:sp>
          <xdr:nvSpPr>
            <xdr:cNvPr id="3" name="Text Box 18"/>
            <xdr:cNvSpPr txBox="1">
              <a:spLocks noChangeArrowheads="1"/>
            </xdr:cNvSpPr>
          </xdr:nvSpPr>
          <xdr:spPr>
            <a:xfrm>
              <a:off x="1948836" y="7181903"/>
              <a:ext cx="0" cy="0"/>
            </a:xfrm>
            <a:prstGeom prst="rect">
              <a:avLst/>
            </a:prstGeom>
            <a:noFill/>
            <a:ln w="9525" cmpd="sng">
              <a:noFill/>
            </a:ln>
          </xdr:spPr>
          <xdr:txBody>
            <a:bodyPr vertOverflow="clip" wrap="square" lIns="27432" tIns="22860" rIns="27432" bIns="0"/>
            <a:p>
              <a:pPr algn="ctr">
                <a:defRPr/>
              </a:pPr>
              <a:r>
                <a:rPr lang="en-US" cap="none" sz="1000" b="1" i="1" u="none" baseline="0">
                  <a:solidFill>
                    <a:srgbClr val="000000"/>
                  </a:solidFill>
                  <a:latin typeface="Arial"/>
                  <a:ea typeface="Arial"/>
                  <a:cs typeface="Arial"/>
                </a:rPr>
                <a:t>Người lập biểu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N.T. MINH CHUNG</a:t>
              </a:r>
            </a:p>
          </xdr:txBody>
        </xdr:sp>
        <xdr:sp>
          <xdr:nvSpPr>
            <xdr:cNvPr id="4" name="Text Box 19"/>
            <xdr:cNvSpPr txBox="1">
              <a:spLocks noChangeArrowheads="1"/>
            </xdr:cNvSpPr>
          </xdr:nvSpPr>
          <xdr:spPr>
            <a:xfrm>
              <a:off x="1899188184" y="7181903"/>
              <a:ext cx="1644324"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CÔNG TY QUẢN LÝ QUỸ</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Giám đốc tài chính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N.M. ĐĂNG KHÁNH </a:t>
              </a:r>
            </a:p>
          </xdr:txBody>
        </xdr:sp>
        <xdr:sp>
          <xdr:nvSpPr>
            <xdr:cNvPr id="5" name="Text Box 20"/>
            <xdr:cNvSpPr txBox="1">
              <a:spLocks noChangeArrowheads="1"/>
            </xdr:cNvSpPr>
          </xdr:nvSpPr>
          <xdr:spPr>
            <a:xfrm>
              <a:off x="1948836" y="7181903"/>
              <a:ext cx="0" cy="0"/>
            </a:xfrm>
            <a:prstGeom prst="rect">
              <a:avLst/>
            </a:prstGeom>
            <a:noFill/>
            <a:ln w="9525" cmpd="sng">
              <a:noFill/>
            </a:ln>
          </xdr:spPr>
          <xdr:txBody>
            <a:bodyPr vertOverflow="clip" wrap="square" lIns="27432" tIns="22860" rIns="27432" bIns="0"/>
            <a:p>
              <a:pPr algn="ctr">
                <a:defRPr/>
              </a:pPr>
              <a:r>
                <a:rPr lang="en-US" cap="none" sz="1000" b="1" i="1" u="none" baseline="0">
                  <a:solidFill>
                    <a:srgbClr val="000000"/>
                  </a:solidFill>
                  <a:latin typeface="Arial"/>
                  <a:ea typeface="Arial"/>
                  <a:cs typeface="Arial"/>
                </a:rPr>
                <a:t>Tổng Giám đốc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grpSp>
      <xdr:sp>
        <xdr:nvSpPr>
          <xdr:cNvPr id="6" name="Text Box 21"/>
          <xdr:cNvSpPr txBox="1">
            <a:spLocks noChangeArrowheads="1"/>
          </xdr:cNvSpPr>
        </xdr:nvSpPr>
        <xdr:spPr>
          <a:xfrm>
            <a:off x="171450" y="7191199"/>
            <a:ext cx="1786845"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NGÂN HÀNG GIÁM SÁT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59</xdr:row>
      <xdr:rowOff>0</xdr:rowOff>
    </xdr:from>
    <xdr:to>
      <xdr:col>5</xdr:col>
      <xdr:colOff>0</xdr:colOff>
      <xdr:row>59</xdr:row>
      <xdr:rowOff>0</xdr:rowOff>
    </xdr:to>
    <xdr:grpSp>
      <xdr:nvGrpSpPr>
        <xdr:cNvPr id="1" name="Group 8"/>
        <xdr:cNvGrpSpPr>
          <a:grpSpLocks/>
        </xdr:cNvGrpSpPr>
      </xdr:nvGrpSpPr>
      <xdr:grpSpPr>
        <a:xfrm>
          <a:off x="190500" y="18383250"/>
          <a:ext cx="7486650" cy="0"/>
          <a:chOff x="190500" y="8899525"/>
          <a:chExt cx="6176433" cy="1475317"/>
        </a:xfrm>
        <a:solidFill>
          <a:srgbClr val="FFFFFF"/>
        </a:solidFill>
      </xdr:grpSpPr>
      <xdr:grpSp>
        <xdr:nvGrpSpPr>
          <xdr:cNvPr id="2" name="Group 7"/>
          <xdr:cNvGrpSpPr>
            <a:grpSpLocks/>
          </xdr:cNvGrpSpPr>
        </xdr:nvGrpSpPr>
        <xdr:grpSpPr>
          <a:xfrm>
            <a:off x="2080488" y="8998371"/>
            <a:ext cx="4286445" cy="1446917"/>
            <a:chOff x="2081245" y="8950986"/>
            <a:chExt cx="4285688" cy="1456014"/>
          </a:xfrm>
          <a:solidFill>
            <a:srgbClr val="FFFFFF"/>
          </a:solidFill>
        </xdr:grpSpPr>
        <xdr:sp>
          <xdr:nvSpPr>
            <xdr:cNvPr id="3" name="Text Box 29"/>
            <xdr:cNvSpPr txBox="1">
              <a:spLocks noChangeArrowheads="1"/>
            </xdr:cNvSpPr>
          </xdr:nvSpPr>
          <xdr:spPr>
            <a:xfrm>
              <a:off x="2081245" y="18383409"/>
              <a:ext cx="1312492" cy="0"/>
            </a:xfrm>
            <a:prstGeom prst="rect">
              <a:avLst/>
            </a:prstGeom>
            <a:noFill/>
            <a:ln w="9525" cmpd="sng">
              <a:noFill/>
            </a:ln>
          </xdr:spPr>
          <xdr:txBody>
            <a:bodyPr vertOverflow="clip" wrap="square" lIns="27432" tIns="22860" rIns="27432" bIns="0"/>
            <a:p>
              <a:pPr algn="ctr">
                <a:defRPr/>
              </a:pPr>
              <a:r>
                <a:rPr lang="en-US" cap="none" sz="1000" b="1" i="1" u="none" baseline="0">
                  <a:solidFill>
                    <a:srgbClr val="000000"/>
                  </a:solidFill>
                  <a:latin typeface="Arial"/>
                  <a:ea typeface="Arial"/>
                  <a:cs typeface="Arial"/>
                </a:rPr>
                <a:t>Người lập biểu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N.T. MINH CHUNG</a:t>
              </a:r>
            </a:p>
          </xdr:txBody>
        </xdr:sp>
        <xdr:sp>
          <xdr:nvSpPr>
            <xdr:cNvPr id="4" name="Text Box 30"/>
            <xdr:cNvSpPr txBox="1">
              <a:spLocks noChangeArrowheads="1"/>
            </xdr:cNvSpPr>
          </xdr:nvSpPr>
          <xdr:spPr>
            <a:xfrm>
              <a:off x="2081245" y="18383409"/>
              <a:ext cx="163499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CÔNG TY QUẢN LÝ QUỸ</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Giám đốc tài chính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N.M. ĐĂNG KHÁNH
</a:t>
              </a:r>
            </a:p>
          </xdr:txBody>
        </xdr:sp>
        <xdr:sp>
          <xdr:nvSpPr>
            <xdr:cNvPr id="5" name="Text Box 31"/>
            <xdr:cNvSpPr txBox="1">
              <a:spLocks noChangeArrowheads="1"/>
            </xdr:cNvSpPr>
          </xdr:nvSpPr>
          <xdr:spPr>
            <a:xfrm>
              <a:off x="2083706335" y="18383409"/>
              <a:ext cx="1060708" cy="0"/>
            </a:xfrm>
            <a:prstGeom prst="rect">
              <a:avLst/>
            </a:prstGeom>
            <a:noFill/>
            <a:ln w="9525" cmpd="sng">
              <a:noFill/>
            </a:ln>
          </xdr:spPr>
          <xdr:txBody>
            <a:bodyPr vertOverflow="clip" wrap="square" lIns="27432" tIns="22860" rIns="27432" bIns="0"/>
            <a:p>
              <a:pPr algn="ctr">
                <a:defRPr/>
              </a:pPr>
              <a:r>
                <a:rPr lang="en-US" cap="none" sz="1000" b="1" i="1" u="none" baseline="0">
                  <a:solidFill>
                    <a:srgbClr val="000000"/>
                  </a:solidFill>
                  <a:latin typeface="Arial"/>
                  <a:ea typeface="Arial"/>
                  <a:cs typeface="Arial"/>
                </a:rPr>
                <a:t>Tổng Giám đốc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grpSp>
      <xdr:sp>
        <xdr:nvSpPr>
          <xdr:cNvPr id="6" name="Text Box 32"/>
          <xdr:cNvSpPr txBox="1">
            <a:spLocks noChangeArrowheads="1"/>
          </xdr:cNvSpPr>
        </xdr:nvSpPr>
        <xdr:spPr>
          <a:xfrm>
            <a:off x="1701556911" y="18383232"/>
            <a:ext cx="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NGÂN HÀNG GIÁM SÁT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876300</xdr:colOff>
      <xdr:row>1</xdr:row>
      <xdr:rowOff>38100</xdr:rowOff>
    </xdr:to>
    <xdr:pic>
      <xdr:nvPicPr>
        <xdr:cNvPr id="1" name="Picture 1"/>
        <xdr:cNvPicPr preferRelativeResize="1">
          <a:picLocks noChangeAspect="1"/>
        </xdr:cNvPicPr>
      </xdr:nvPicPr>
      <xdr:blipFill>
        <a:blip r:embed="rId1"/>
        <a:stretch>
          <a:fillRect/>
        </a:stretch>
      </xdr:blipFill>
      <xdr:spPr>
        <a:xfrm>
          <a:off x="0" y="0"/>
          <a:ext cx="1800225"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nh%20Chung\Accounting\VF2\NAV_VF2\NAV%20VF2-11\NAV%20VF2-Oct%2011\Soketoan%20VF2-20111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Bvsc-hcm-s03\ketoanpublic\Dung%20Quat\Nhom%20GC\New%20Folder\My%20Documents\3533\98Q\3533\Q\98Q2943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New%20Folder%2006\excel%20accounting%200606%2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HSS\FS\15-MULTIFOND\SSC%20report\SSC%20report%20-%20template%20(revised)%20-%2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HSS\FS\1-DIB\1.4-ACCOUNTING%20POLICY\OPEN%20ENED%20FUND\TEMPLATE%20ACCOUTING%20POLICY\PROCESSING%20AFTER%20198\SSC%20REPORT%20TEMPLATE%20(183%20198)\SSC%20REPORTS%20MONTH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onghanh\VF1\File%20gui%20UBCKNN\NAV%20VF1%202008-T12-25-SS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nh%20Chung\Accounting\linh%20tinh\pl16-6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HUNGN~1\AppData\Local\Temp\_PA375\weekly\Soketoan%20VF2-2010093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ung\Nghiep%20vu\Soketoan\VFM\Nhat%20ky%20chung\Thang%200707\Soketoan%20VFM%2007-20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ung\Staff\Hanh\Ban%20giao%20cong%20viec\Soketoan%202007\Thang%200107\BCTC2007-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nh%20Chung\Accounting\VF2\NAV_VF2\NAV%20VF2-09\SOKETOAN%20SUNSYSTEM-200809-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dungpham\Local%20Settings\Temporary%20Internet%20Files\OLK68\Sosachketoan-Q\Mar08\Soketoan%20VF4-2803-new.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Accounting\Phan%20mem%20SUN\Sun%20Project%20-%20Dung-VF4\Mar08\Data%20Send%20VF4-2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M CT"/>
      <sheetName val="HT TK"/>
      <sheetName val="ND"/>
      <sheetName val="Ktra"/>
      <sheetName val="NKC"/>
      <sheetName val="CDTK"/>
      <sheetName val="Lead"/>
      <sheetName val="LTGNH"/>
      <sheetName val="B01-63"/>
      <sheetName val="PL 14 -35"/>
      <sheetName val="PL 15-35"/>
      <sheetName val="PL07-63"/>
      <sheetName val="PL 18 -35"/>
      <sheetName val="PL 16-35"/>
      <sheetName val="B02-63"/>
      <sheetName val="PL 18 -63-TMBC"/>
      <sheetName val="Congno"/>
      <sheetName val="B01-63 (En)"/>
      <sheetName val="B02-63_E"/>
      <sheetName val="PL 14 -35_E"/>
      <sheetName val="PL 15-35_E"/>
      <sheetName val="Socai Dtu PPC"/>
      <sheetName val="TT"/>
      <sheetName val="TM"/>
      <sheetName val="PL07 QII"/>
      <sheetName val="PL12 QII"/>
      <sheetName val="PL13 QII"/>
      <sheetName val="Sheet1"/>
    </sheetNames>
    <sheetDataSet>
      <sheetData sheetId="4">
        <row r="14">
          <cell r="V14">
            <v>0</v>
          </cell>
        </row>
        <row r="15">
          <cell r="I15" t="e">
            <v>#N/A</v>
          </cell>
          <cell r="J15" t="e">
            <v>#N/A</v>
          </cell>
          <cell r="V15" t="e">
            <v>#N/A</v>
          </cell>
        </row>
        <row r="16">
          <cell r="F16" t="str">
            <v>121101-REE</v>
          </cell>
          <cell r="Q16">
            <v>40000</v>
          </cell>
          <cell r="V16">
            <v>458000000</v>
          </cell>
        </row>
        <row r="17">
          <cell r="G17" t="str">
            <v>121101-REE</v>
          </cell>
          <cell r="V17">
            <v>595400</v>
          </cell>
        </row>
        <row r="18">
          <cell r="F18" t="str">
            <v>121101-VNM</v>
          </cell>
          <cell r="Q18">
            <v>9340</v>
          </cell>
          <cell r="V18">
            <v>1167500000</v>
          </cell>
        </row>
        <row r="19">
          <cell r="G19" t="str">
            <v>121101-VNM</v>
          </cell>
          <cell r="V19">
            <v>1517750</v>
          </cell>
        </row>
        <row r="20">
          <cell r="F20" t="str">
            <v>121101-FPT</v>
          </cell>
          <cell r="Q20">
            <v>10000</v>
          </cell>
          <cell r="V20">
            <v>500000000</v>
          </cell>
        </row>
        <row r="21">
          <cell r="G21" t="str">
            <v>121101-FPT</v>
          </cell>
          <cell r="V21">
            <v>650000</v>
          </cell>
        </row>
        <row r="22">
          <cell r="F22" t="str">
            <v>121101-REE</v>
          </cell>
          <cell r="Q22">
            <v>20000</v>
          </cell>
          <cell r="V22">
            <v>226000000</v>
          </cell>
        </row>
        <row r="23">
          <cell r="G23" t="str">
            <v>121101-REE</v>
          </cell>
          <cell r="V23">
            <v>293800</v>
          </cell>
        </row>
        <row r="24">
          <cell r="F24" t="str">
            <v>121101-SSI</v>
          </cell>
          <cell r="Q24">
            <v>30000</v>
          </cell>
          <cell r="V24">
            <v>567000000</v>
          </cell>
        </row>
        <row r="25">
          <cell r="G25" t="str">
            <v>121101-SSI</v>
          </cell>
          <cell r="V25">
            <v>737100</v>
          </cell>
        </row>
        <row r="26">
          <cell r="F26" t="str">
            <v>121101-FPT</v>
          </cell>
          <cell r="Q26">
            <v>20000</v>
          </cell>
          <cell r="V26">
            <v>999000000</v>
          </cell>
        </row>
        <row r="27">
          <cell r="G27" t="str">
            <v>121101-FPT</v>
          </cell>
          <cell r="V27">
            <v>1298700</v>
          </cell>
        </row>
        <row r="28">
          <cell r="H28" t="str">
            <v>121101-SSI</v>
          </cell>
          <cell r="Q28">
            <v>20000</v>
          </cell>
          <cell r="V28">
            <v>403550137</v>
          </cell>
        </row>
        <row r="29">
          <cell r="J29" t="str">
            <v>121101-SSI</v>
          </cell>
          <cell r="V29">
            <v>17550137</v>
          </cell>
        </row>
        <row r="30">
          <cell r="K30" t="str">
            <v>121101-SSI</v>
          </cell>
          <cell r="V30">
            <v>501800</v>
          </cell>
        </row>
        <row r="31">
          <cell r="F31" t="str">
            <v>121101-FPT</v>
          </cell>
          <cell r="Q31">
            <v>10000</v>
          </cell>
          <cell r="V31">
            <v>496000000</v>
          </cell>
        </row>
        <row r="32">
          <cell r="G32" t="str">
            <v>121101-FPT</v>
          </cell>
          <cell r="V32">
            <v>644800</v>
          </cell>
        </row>
        <row r="33">
          <cell r="F33" t="str">
            <v>121101-REE</v>
          </cell>
          <cell r="Q33">
            <v>20000</v>
          </cell>
          <cell r="V33">
            <v>230000000</v>
          </cell>
        </row>
        <row r="34">
          <cell r="G34" t="str">
            <v>121101-REE</v>
          </cell>
          <cell r="V34">
            <v>299000</v>
          </cell>
        </row>
        <row r="35">
          <cell r="F35" t="str">
            <v>121101-FPT</v>
          </cell>
          <cell r="Q35">
            <v>5000</v>
          </cell>
          <cell r="V35">
            <v>244500000</v>
          </cell>
        </row>
        <row r="36">
          <cell r="G36" t="str">
            <v>121101-FPT</v>
          </cell>
          <cell r="V36">
            <v>317850</v>
          </cell>
        </row>
        <row r="37">
          <cell r="F37" t="str">
            <v>121101-REE</v>
          </cell>
          <cell r="Q37">
            <v>23990</v>
          </cell>
          <cell r="V37">
            <v>270688000</v>
          </cell>
        </row>
        <row r="38">
          <cell r="G38" t="str">
            <v>121101-REE</v>
          </cell>
          <cell r="V38">
            <v>351894</v>
          </cell>
        </row>
        <row r="39">
          <cell r="H39" t="str">
            <v>121101-HDG</v>
          </cell>
          <cell r="Q39">
            <v>10000</v>
          </cell>
          <cell r="V39">
            <v>507100114</v>
          </cell>
        </row>
        <row r="40">
          <cell r="J40" t="str">
            <v>121101-HDG</v>
          </cell>
          <cell r="V40">
            <v>340099114</v>
          </cell>
        </row>
        <row r="41">
          <cell r="K41" t="str">
            <v>121101-HDG</v>
          </cell>
          <cell r="V41">
            <v>217101</v>
          </cell>
        </row>
        <row r="42">
          <cell r="H42" t="str">
            <v>121101-HOM</v>
          </cell>
          <cell r="Q42">
            <v>40000</v>
          </cell>
          <cell r="V42">
            <v>617878246</v>
          </cell>
        </row>
        <row r="43">
          <cell r="J43" t="str">
            <v>121101-HOM</v>
          </cell>
          <cell r="V43">
            <v>413878246</v>
          </cell>
        </row>
        <row r="44">
          <cell r="K44" t="str">
            <v>121101-HOM</v>
          </cell>
          <cell r="V44">
            <v>265200</v>
          </cell>
        </row>
        <row r="45">
          <cell r="F45" t="str">
            <v>121101-FPT</v>
          </cell>
          <cell r="Q45">
            <v>7170</v>
          </cell>
          <cell r="V45">
            <v>352047000</v>
          </cell>
        </row>
        <row r="46">
          <cell r="G46" t="str">
            <v>121101-FPT</v>
          </cell>
          <cell r="V46">
            <v>457661</v>
          </cell>
        </row>
        <row r="47">
          <cell r="F47" t="str">
            <v>121101-REE</v>
          </cell>
          <cell r="Q47">
            <v>50000</v>
          </cell>
          <cell r="V47">
            <v>567000000</v>
          </cell>
        </row>
        <row r="48">
          <cell r="G48" t="str">
            <v>121101-REE</v>
          </cell>
          <cell r="V48">
            <v>737100</v>
          </cell>
        </row>
        <row r="49">
          <cell r="H49" t="str">
            <v>121101-SSI</v>
          </cell>
          <cell r="Q49">
            <v>280720</v>
          </cell>
          <cell r="V49">
            <v>5664229719</v>
          </cell>
        </row>
        <row r="50">
          <cell r="J50" t="str">
            <v>121101-SSI</v>
          </cell>
          <cell r="V50">
            <v>512894719</v>
          </cell>
        </row>
        <row r="51">
          <cell r="K51" t="str">
            <v>121101-SSI</v>
          </cell>
          <cell r="V51">
            <v>6696736</v>
          </cell>
        </row>
        <row r="52">
          <cell r="F52" t="str">
            <v>121101-REE</v>
          </cell>
          <cell r="Q52">
            <v>70000</v>
          </cell>
          <cell r="V52">
            <v>781000000</v>
          </cell>
        </row>
        <row r="53">
          <cell r="G53" t="str">
            <v>121101-REE</v>
          </cell>
          <cell r="V53">
            <v>1015300</v>
          </cell>
        </row>
        <row r="54">
          <cell r="H54" t="str">
            <v>121101-HDG</v>
          </cell>
          <cell r="Q54">
            <v>40000</v>
          </cell>
          <cell r="V54">
            <v>2028400455</v>
          </cell>
        </row>
        <row r="55">
          <cell r="J55" t="str">
            <v>121101-HDG</v>
          </cell>
          <cell r="V55">
            <v>1392400455</v>
          </cell>
        </row>
        <row r="56">
          <cell r="K56" t="str">
            <v>121101-HDG</v>
          </cell>
          <cell r="V56">
            <v>826800</v>
          </cell>
        </row>
        <row r="57">
          <cell r="F57" t="str">
            <v>121101-REE</v>
          </cell>
          <cell r="Q57">
            <v>50000</v>
          </cell>
          <cell r="V57">
            <v>565000000</v>
          </cell>
        </row>
        <row r="58">
          <cell r="G58" t="str">
            <v>121101-REE</v>
          </cell>
          <cell r="V58">
            <v>734500</v>
          </cell>
        </row>
        <row r="59">
          <cell r="F59" t="str">
            <v>121101-FPT</v>
          </cell>
          <cell r="Q59">
            <v>2240</v>
          </cell>
          <cell r="V59">
            <v>109984000</v>
          </cell>
        </row>
        <row r="60">
          <cell r="G60" t="str">
            <v>121101-FPT</v>
          </cell>
          <cell r="V60">
            <v>142979</v>
          </cell>
        </row>
        <row r="61">
          <cell r="H61" t="str">
            <v>121101-HDG</v>
          </cell>
          <cell r="Q61">
            <v>39000</v>
          </cell>
          <cell r="V61">
            <v>1977690443</v>
          </cell>
        </row>
        <row r="62">
          <cell r="J62" t="str">
            <v>121101-HDG</v>
          </cell>
          <cell r="V62">
            <v>1356190443</v>
          </cell>
        </row>
        <row r="63">
          <cell r="K63" t="str">
            <v>121101-HDG</v>
          </cell>
          <cell r="V63">
            <v>807950</v>
          </cell>
        </row>
        <row r="64">
          <cell r="F64" t="str">
            <v>121101-REE</v>
          </cell>
          <cell r="Q64">
            <v>100000</v>
          </cell>
          <cell r="V64">
            <v>1163435000</v>
          </cell>
        </row>
        <row r="65">
          <cell r="G65" t="str">
            <v>121101-REE</v>
          </cell>
          <cell r="V65">
            <v>1512466</v>
          </cell>
        </row>
        <row r="66">
          <cell r="F66" t="str">
            <v>121101-FPT</v>
          </cell>
          <cell r="Q66">
            <v>5000</v>
          </cell>
          <cell r="V66">
            <v>248500000</v>
          </cell>
        </row>
        <row r="67">
          <cell r="G67" t="str">
            <v>121101-FPT</v>
          </cell>
          <cell r="V67">
            <v>323050</v>
          </cell>
        </row>
        <row r="68">
          <cell r="F68" t="str">
            <v>121101-REE</v>
          </cell>
          <cell r="Q68">
            <v>60000</v>
          </cell>
          <cell r="V68">
            <v>691000000</v>
          </cell>
        </row>
        <row r="69">
          <cell r="G69" t="str">
            <v>121101-REE</v>
          </cell>
          <cell r="V69">
            <v>898300</v>
          </cell>
        </row>
        <row r="70">
          <cell r="F70" t="str">
            <v>121101-FPT</v>
          </cell>
          <cell r="Q70">
            <v>15000</v>
          </cell>
          <cell r="V70">
            <v>743000000</v>
          </cell>
        </row>
        <row r="71">
          <cell r="G71" t="str">
            <v>121101-FPT</v>
          </cell>
          <cell r="V71">
            <v>965900</v>
          </cell>
        </row>
        <row r="72">
          <cell r="H72" t="str">
            <v>121101-HDG</v>
          </cell>
          <cell r="Q72">
            <v>37000</v>
          </cell>
          <cell r="V72">
            <v>1876270421</v>
          </cell>
        </row>
        <row r="73">
          <cell r="J73" t="str">
            <v>121101-HDG</v>
          </cell>
          <cell r="V73">
            <v>1314970421</v>
          </cell>
        </row>
        <row r="74">
          <cell r="K74" t="str">
            <v>121101-HDG</v>
          </cell>
          <cell r="V74">
            <v>729690</v>
          </cell>
        </row>
        <row r="75">
          <cell r="H75" t="str">
            <v>121101-HDG</v>
          </cell>
          <cell r="Q75">
            <v>50000</v>
          </cell>
          <cell r="V75">
            <v>2535500569</v>
          </cell>
        </row>
        <row r="76">
          <cell r="J76" t="str">
            <v>121101-HDG</v>
          </cell>
          <cell r="V76">
            <v>1771889569</v>
          </cell>
        </row>
        <row r="77">
          <cell r="K77" t="str">
            <v>121101-HDG</v>
          </cell>
          <cell r="V77">
            <v>992695</v>
          </cell>
        </row>
        <row r="78">
          <cell r="F78" t="str">
            <v>121101-VNM</v>
          </cell>
          <cell r="Q78">
            <v>2600</v>
          </cell>
          <cell r="V78">
            <v>327600000</v>
          </cell>
        </row>
        <row r="79">
          <cell r="G79" t="str">
            <v>121101-VNM</v>
          </cell>
          <cell r="V79">
            <v>425880</v>
          </cell>
        </row>
        <row r="80">
          <cell r="H80" t="str">
            <v>121101-HDG</v>
          </cell>
          <cell r="Q80">
            <v>25010</v>
          </cell>
          <cell r="V80">
            <v>1268257384</v>
          </cell>
        </row>
        <row r="81">
          <cell r="J81" t="str">
            <v>121101-HDG</v>
          </cell>
          <cell r="V81">
            <v>881701384</v>
          </cell>
        </row>
        <row r="82">
          <cell r="K82" t="str">
            <v>121101-HDG</v>
          </cell>
          <cell r="V82">
            <v>502523</v>
          </cell>
        </row>
        <row r="83">
          <cell r="F83" t="str">
            <v>121101-VNM</v>
          </cell>
          <cell r="Q83">
            <v>2000</v>
          </cell>
          <cell r="V83">
            <v>252000000</v>
          </cell>
        </row>
        <row r="84">
          <cell r="G84" t="str">
            <v>121101-VNM</v>
          </cell>
          <cell r="V84">
            <v>327600</v>
          </cell>
        </row>
        <row r="85">
          <cell r="H85" t="str">
            <v>121101-HDG</v>
          </cell>
          <cell r="Q85">
            <v>21520</v>
          </cell>
          <cell r="V85">
            <v>1091279445</v>
          </cell>
        </row>
        <row r="86">
          <cell r="J86" t="str">
            <v>121101-HDG</v>
          </cell>
          <cell r="V86">
            <v>753410445</v>
          </cell>
        </row>
        <row r="87">
          <cell r="K87" t="str">
            <v>121101-HDG</v>
          </cell>
          <cell r="V87">
            <v>439230</v>
          </cell>
        </row>
        <row r="88">
          <cell r="H88" t="str">
            <v>121101-HDG</v>
          </cell>
          <cell r="Q88">
            <v>16000</v>
          </cell>
          <cell r="V88">
            <v>811360182</v>
          </cell>
        </row>
        <row r="89">
          <cell r="J89" t="str">
            <v>121101-HDG</v>
          </cell>
          <cell r="V89">
            <v>557760182</v>
          </cell>
        </row>
        <row r="90">
          <cell r="K90" t="str">
            <v>121101-HDG</v>
          </cell>
          <cell r="V90">
            <v>329680</v>
          </cell>
        </row>
        <row r="91">
          <cell r="H91" t="str">
            <v>121101-HDG</v>
          </cell>
          <cell r="Q91">
            <v>27460</v>
          </cell>
          <cell r="V91">
            <v>1392496912</v>
          </cell>
        </row>
        <row r="92">
          <cell r="J92" t="str">
            <v>121101-HDG</v>
          </cell>
          <cell r="V92">
            <v>960028912</v>
          </cell>
        </row>
        <row r="93">
          <cell r="K93" t="str">
            <v>121101-HDG</v>
          </cell>
          <cell r="V93">
            <v>562208</v>
          </cell>
        </row>
        <row r="94">
          <cell r="H94" t="str">
            <v>121101-HOM</v>
          </cell>
          <cell r="Q94">
            <v>10000</v>
          </cell>
          <cell r="V94">
            <v>154469562</v>
          </cell>
        </row>
        <row r="95">
          <cell r="J95" t="str">
            <v>121101-HOM</v>
          </cell>
          <cell r="V95">
            <v>104469562</v>
          </cell>
        </row>
        <row r="96">
          <cell r="K96" t="str">
            <v>121101-HOM</v>
          </cell>
          <cell r="V96">
            <v>65000</v>
          </cell>
        </row>
        <row r="97">
          <cell r="H97" t="str">
            <v>121101-PVX</v>
          </cell>
          <cell r="Q97">
            <v>40000</v>
          </cell>
          <cell r="V97">
            <v>815854592</v>
          </cell>
        </row>
        <row r="98">
          <cell r="J98" t="str">
            <v>121101-PVX</v>
          </cell>
          <cell r="V98">
            <v>382854592</v>
          </cell>
        </row>
        <row r="99">
          <cell r="K99" t="str">
            <v>121101-PVX</v>
          </cell>
          <cell r="V99">
            <v>562900</v>
          </cell>
        </row>
        <row r="100">
          <cell r="H100" t="str">
            <v>121101-SJS</v>
          </cell>
          <cell r="Q100">
            <v>85000</v>
          </cell>
          <cell r="V100">
            <v>3296309489</v>
          </cell>
        </row>
        <row r="101">
          <cell r="J101" t="str">
            <v>121101-SJS</v>
          </cell>
          <cell r="V101">
            <v>1289401489</v>
          </cell>
        </row>
        <row r="102">
          <cell r="K102" t="str">
            <v>121101-SJS</v>
          </cell>
          <cell r="V102">
            <v>2608980</v>
          </cell>
        </row>
        <row r="103">
          <cell r="H103" t="str">
            <v>121101-VMC</v>
          </cell>
          <cell r="Q103">
            <v>1700</v>
          </cell>
          <cell r="V103">
            <v>112599066</v>
          </cell>
        </row>
        <row r="104">
          <cell r="J104" t="str">
            <v>121101-VMC</v>
          </cell>
          <cell r="V104">
            <v>84549066</v>
          </cell>
        </row>
        <row r="105">
          <cell r="K105" t="str">
            <v>121101-VMC</v>
          </cell>
          <cell r="V105">
            <v>36465</v>
          </cell>
        </row>
        <row r="106">
          <cell r="H106" t="str">
            <v>121101-HDG</v>
          </cell>
          <cell r="Q106">
            <v>26430</v>
          </cell>
          <cell r="V106">
            <v>1340265601</v>
          </cell>
        </row>
        <row r="107">
          <cell r="J107" t="str">
            <v>121101-HDG</v>
          </cell>
          <cell r="V107">
            <v>926274601</v>
          </cell>
        </row>
        <row r="108">
          <cell r="K108" t="str">
            <v>121101-HDG</v>
          </cell>
          <cell r="V108">
            <v>538188</v>
          </cell>
        </row>
        <row r="109">
          <cell r="H109" t="str">
            <v>121101-HOM</v>
          </cell>
          <cell r="Q109">
            <v>23500</v>
          </cell>
          <cell r="V109">
            <v>363003470</v>
          </cell>
        </row>
        <row r="110">
          <cell r="J110" t="str">
            <v>121101-HOM</v>
          </cell>
          <cell r="V110">
            <v>247853470</v>
          </cell>
        </row>
        <row r="111">
          <cell r="K111" t="str">
            <v>121101-HOM</v>
          </cell>
          <cell r="V111">
            <v>149695</v>
          </cell>
        </row>
        <row r="112">
          <cell r="H112" t="str">
            <v>121101-NTL</v>
          </cell>
          <cell r="Q112">
            <v>15000</v>
          </cell>
          <cell r="V112">
            <v>531076871</v>
          </cell>
        </row>
        <row r="113">
          <cell r="J113" t="str">
            <v>121101-NTL</v>
          </cell>
          <cell r="V113">
            <v>252876871</v>
          </cell>
        </row>
        <row r="114">
          <cell r="K114" t="str">
            <v>121101-NTL</v>
          </cell>
          <cell r="V114">
            <v>361660</v>
          </cell>
        </row>
        <row r="115">
          <cell r="H115" t="str">
            <v>121101-PET</v>
          </cell>
          <cell r="Q115">
            <v>30000</v>
          </cell>
          <cell r="V115">
            <v>730581154</v>
          </cell>
        </row>
        <row r="116">
          <cell r="J116" t="str">
            <v>121101-PET</v>
          </cell>
          <cell r="V116">
            <v>366581154</v>
          </cell>
        </row>
        <row r="117">
          <cell r="K117" t="str">
            <v>121101-PET</v>
          </cell>
          <cell r="V117">
            <v>473200</v>
          </cell>
        </row>
        <row r="118">
          <cell r="H118" t="str">
            <v>121101-PLC</v>
          </cell>
          <cell r="Q118">
            <v>9800</v>
          </cell>
          <cell r="V118">
            <v>303244157</v>
          </cell>
        </row>
        <row r="119">
          <cell r="J119" t="str">
            <v>121101-PLC</v>
          </cell>
          <cell r="V119">
            <v>107244157</v>
          </cell>
        </row>
        <row r="120">
          <cell r="K120" t="str">
            <v>121101-PLC</v>
          </cell>
          <cell r="V120">
            <v>254800</v>
          </cell>
        </row>
        <row r="121">
          <cell r="H121" t="str">
            <v>121101-PVX</v>
          </cell>
          <cell r="Q121">
            <v>30000</v>
          </cell>
          <cell r="V121">
            <v>611890944</v>
          </cell>
        </row>
        <row r="122">
          <cell r="J122" t="str">
            <v>121101-PVX</v>
          </cell>
          <cell r="V122">
            <v>287890944</v>
          </cell>
        </row>
        <row r="123">
          <cell r="K123" t="str">
            <v>121101-PVX</v>
          </cell>
          <cell r="V123">
            <v>421200</v>
          </cell>
        </row>
        <row r="124">
          <cell r="H124" t="str">
            <v>121101-SJS</v>
          </cell>
          <cell r="Q124">
            <v>5000</v>
          </cell>
          <cell r="V124">
            <v>193900558</v>
          </cell>
        </row>
        <row r="125">
          <cell r="J125" t="str">
            <v>121101-SJS</v>
          </cell>
          <cell r="V125">
            <v>76400558</v>
          </cell>
        </row>
        <row r="126">
          <cell r="K126" t="str">
            <v>121101-SJS</v>
          </cell>
          <cell r="V126">
            <v>152750</v>
          </cell>
        </row>
        <row r="127">
          <cell r="H127" t="str">
            <v>121101-VMC</v>
          </cell>
          <cell r="Q127">
            <v>1000</v>
          </cell>
          <cell r="V127">
            <v>66234745</v>
          </cell>
        </row>
        <row r="128">
          <cell r="J128" t="str">
            <v>121101-VMC</v>
          </cell>
          <cell r="V128">
            <v>49734745</v>
          </cell>
        </row>
        <row r="129">
          <cell r="K129" t="str">
            <v>121101-VMC</v>
          </cell>
          <cell r="V129">
            <v>21450</v>
          </cell>
        </row>
        <row r="130">
          <cell r="H130" t="str">
            <v>121101-VNA</v>
          </cell>
          <cell r="Q130">
            <v>51490</v>
          </cell>
          <cell r="V130">
            <v>1257940318</v>
          </cell>
        </row>
        <row r="131">
          <cell r="J131" t="str">
            <v>121101-VNA</v>
          </cell>
          <cell r="V131">
            <v>957122318</v>
          </cell>
        </row>
        <row r="132">
          <cell r="K132" t="str">
            <v>121101-VNA</v>
          </cell>
          <cell r="V132">
            <v>391063</v>
          </cell>
        </row>
        <row r="133">
          <cell r="H133" t="str">
            <v>121101-HDG</v>
          </cell>
          <cell r="Q133">
            <v>25780</v>
          </cell>
          <cell r="V133">
            <v>1307304093</v>
          </cell>
        </row>
        <row r="134">
          <cell r="J134" t="str">
            <v>121101-HDG</v>
          </cell>
          <cell r="V134">
            <v>904936093</v>
          </cell>
        </row>
        <row r="135">
          <cell r="K135" t="str">
            <v>121101-HDG</v>
          </cell>
          <cell r="V135">
            <v>523078</v>
          </cell>
        </row>
        <row r="136">
          <cell r="H136" t="str">
            <v>121101-HOM</v>
          </cell>
          <cell r="Q136">
            <v>7000</v>
          </cell>
          <cell r="V136">
            <v>108128693</v>
          </cell>
        </row>
        <row r="137">
          <cell r="J137" t="str">
            <v>121101-HOM</v>
          </cell>
          <cell r="V137">
            <v>73828693</v>
          </cell>
        </row>
        <row r="138">
          <cell r="K138" t="str">
            <v>121101-HOM</v>
          </cell>
          <cell r="V138">
            <v>44590</v>
          </cell>
        </row>
        <row r="139">
          <cell r="H139" t="str">
            <v>121101-NTL</v>
          </cell>
          <cell r="Q139">
            <v>10260</v>
          </cell>
          <cell r="V139">
            <v>363256579</v>
          </cell>
        </row>
        <row r="140">
          <cell r="J140" t="str">
            <v>121101-NTL</v>
          </cell>
          <cell r="V140">
            <v>165386579</v>
          </cell>
        </row>
        <row r="141">
          <cell r="K141" t="str">
            <v>121101-NTL</v>
          </cell>
          <cell r="V141">
            <v>257231</v>
          </cell>
        </row>
        <row r="142">
          <cell r="H142" t="str">
            <v>121101-PLC</v>
          </cell>
          <cell r="Q142">
            <v>7600</v>
          </cell>
          <cell r="V142">
            <v>235168938</v>
          </cell>
        </row>
        <row r="143">
          <cell r="J143" t="str">
            <v>121101-PLC</v>
          </cell>
          <cell r="V143">
            <v>75628938</v>
          </cell>
        </row>
        <row r="144">
          <cell r="K144" t="str">
            <v>121101-PLC</v>
          </cell>
          <cell r="V144">
            <v>207402</v>
          </cell>
        </row>
        <row r="145">
          <cell r="H145" t="str">
            <v>121101-PET</v>
          </cell>
          <cell r="Q145">
            <v>3000</v>
          </cell>
          <cell r="V145">
            <v>73058115</v>
          </cell>
        </row>
        <row r="146">
          <cell r="J146" t="str">
            <v>121101-PET</v>
          </cell>
          <cell r="V146">
            <v>36458115</v>
          </cell>
        </row>
        <row r="147">
          <cell r="K147" t="str">
            <v>121101-PET</v>
          </cell>
          <cell r="V147">
            <v>47580</v>
          </cell>
        </row>
        <row r="148">
          <cell r="H148" t="str">
            <v>121101-PVX</v>
          </cell>
          <cell r="Q148">
            <v>19200</v>
          </cell>
          <cell r="V148">
            <v>391610204</v>
          </cell>
        </row>
        <row r="149">
          <cell r="J149" t="str">
            <v>121101-PVX</v>
          </cell>
          <cell r="V149">
            <v>184250204</v>
          </cell>
        </row>
        <row r="150">
          <cell r="K150" t="str">
            <v>121101-PVX</v>
          </cell>
          <cell r="V150">
            <v>269568</v>
          </cell>
        </row>
        <row r="151">
          <cell r="H151" t="str">
            <v>121101-VMC</v>
          </cell>
          <cell r="Q151">
            <v>1000</v>
          </cell>
          <cell r="V151">
            <v>66234745</v>
          </cell>
        </row>
        <row r="152">
          <cell r="J152" t="str">
            <v>121101-VMC</v>
          </cell>
          <cell r="V152">
            <v>49734745</v>
          </cell>
        </row>
        <row r="153">
          <cell r="K153" t="str">
            <v>121101-VMC</v>
          </cell>
          <cell r="V153">
            <v>21450</v>
          </cell>
        </row>
        <row r="154">
          <cell r="H154" t="str">
            <v>121101-SJS</v>
          </cell>
          <cell r="Q154">
            <v>45000</v>
          </cell>
          <cell r="V154">
            <v>1745105023</v>
          </cell>
        </row>
        <row r="155">
          <cell r="J155" t="str">
            <v>121101-SJS</v>
          </cell>
          <cell r="V155">
            <v>671605023</v>
          </cell>
        </row>
        <row r="156">
          <cell r="K156" t="str">
            <v>121101-SJS</v>
          </cell>
          <cell r="V156">
            <v>1395550</v>
          </cell>
        </row>
        <row r="157">
          <cell r="H157" t="str">
            <v>121101-HDG</v>
          </cell>
          <cell r="Q157">
            <v>80000</v>
          </cell>
          <cell r="V157">
            <v>4056800910</v>
          </cell>
        </row>
        <row r="158">
          <cell r="J158" t="str">
            <v>121101-HDG</v>
          </cell>
          <cell r="V158">
            <v>2762600910</v>
          </cell>
        </row>
        <row r="159">
          <cell r="K159" t="str">
            <v>121101-HDG</v>
          </cell>
          <cell r="V159">
            <v>1682460</v>
          </cell>
        </row>
        <row r="160">
          <cell r="H160" t="str">
            <v>121101-HOM</v>
          </cell>
          <cell r="Q160">
            <v>55000</v>
          </cell>
          <cell r="V160">
            <v>849582589</v>
          </cell>
        </row>
        <row r="161">
          <cell r="J161" t="str">
            <v>121101-HOM</v>
          </cell>
          <cell r="V161">
            <v>574582589</v>
          </cell>
        </row>
        <row r="162">
          <cell r="K162" t="str">
            <v>121101-HOM</v>
          </cell>
          <cell r="V162">
            <v>357500</v>
          </cell>
        </row>
        <row r="163">
          <cell r="H163" t="str">
            <v>121101-NTL</v>
          </cell>
          <cell r="Q163">
            <v>35000</v>
          </cell>
          <cell r="V163">
            <v>1239179365</v>
          </cell>
        </row>
        <row r="164">
          <cell r="J164" t="str">
            <v>121101-NTL</v>
          </cell>
          <cell r="V164">
            <v>533085365</v>
          </cell>
        </row>
        <row r="165">
          <cell r="K165" t="str">
            <v>121101-NTL</v>
          </cell>
          <cell r="V165">
            <v>917922</v>
          </cell>
        </row>
        <row r="166">
          <cell r="H166" t="str">
            <v>121101-PLC</v>
          </cell>
          <cell r="Q166">
            <v>32700</v>
          </cell>
          <cell r="V166">
            <v>1011845299</v>
          </cell>
        </row>
        <row r="167">
          <cell r="J167" t="str">
            <v>121101-PLC</v>
          </cell>
          <cell r="V167">
            <v>305315299</v>
          </cell>
        </row>
        <row r="168">
          <cell r="K168" t="str">
            <v>121101-PLC</v>
          </cell>
          <cell r="V168">
            <v>918489</v>
          </cell>
        </row>
        <row r="169">
          <cell r="H169" t="str">
            <v>121101-PVX</v>
          </cell>
          <cell r="Q169">
            <v>50000</v>
          </cell>
          <cell r="V169">
            <v>1019818240</v>
          </cell>
        </row>
        <row r="170">
          <cell r="J170" t="str">
            <v>121101-PVX</v>
          </cell>
          <cell r="V170">
            <v>468818240</v>
          </cell>
        </row>
        <row r="171">
          <cell r="K171" t="str">
            <v>121101-PVX</v>
          </cell>
          <cell r="V171">
            <v>716300</v>
          </cell>
        </row>
        <row r="172">
          <cell r="H172" t="str">
            <v>121101-SJS</v>
          </cell>
          <cell r="Q172">
            <v>50000</v>
          </cell>
          <cell r="V172">
            <v>1939005582</v>
          </cell>
        </row>
        <row r="173">
          <cell r="J173" t="str">
            <v>121101-SJS</v>
          </cell>
          <cell r="V173">
            <v>727005582</v>
          </cell>
        </row>
        <row r="174">
          <cell r="K174" t="str">
            <v>121101-SJS</v>
          </cell>
          <cell r="V174">
            <v>1575600</v>
          </cell>
        </row>
        <row r="175">
          <cell r="H175" t="str">
            <v>121101-VMC</v>
          </cell>
          <cell r="Q175">
            <v>2000</v>
          </cell>
          <cell r="V175">
            <v>132469490</v>
          </cell>
        </row>
        <row r="176">
          <cell r="J176" t="str">
            <v>121101-VMC</v>
          </cell>
          <cell r="V176">
            <v>99649490</v>
          </cell>
        </row>
        <row r="177">
          <cell r="K177" t="str">
            <v>121101-VMC</v>
          </cell>
          <cell r="V177">
            <v>42666</v>
          </cell>
        </row>
        <row r="178">
          <cell r="H178" t="str">
            <v>121101-VNA</v>
          </cell>
          <cell r="Q178">
            <v>66900</v>
          </cell>
          <cell r="V178">
            <v>1634418475</v>
          </cell>
        </row>
        <row r="179">
          <cell r="J179" t="str">
            <v>121101-VNA</v>
          </cell>
          <cell r="V179">
            <v>1250626475</v>
          </cell>
        </row>
        <row r="180">
          <cell r="K180" t="str">
            <v>121101-VNA</v>
          </cell>
          <cell r="V180">
            <v>498930</v>
          </cell>
        </row>
        <row r="181">
          <cell r="H181" t="str">
            <v>121101-HOM</v>
          </cell>
          <cell r="Q181">
            <v>40900</v>
          </cell>
          <cell r="V181">
            <v>631780507</v>
          </cell>
        </row>
        <row r="182">
          <cell r="J182" t="str">
            <v>121101-HOM</v>
          </cell>
          <cell r="V182">
            <v>425790507</v>
          </cell>
        </row>
        <row r="183">
          <cell r="K183" t="str">
            <v>121101-HOM</v>
          </cell>
          <cell r="V183">
            <v>267787</v>
          </cell>
        </row>
        <row r="184">
          <cell r="H184" t="str">
            <v>121101-HDG</v>
          </cell>
          <cell r="Q184">
            <v>14000</v>
          </cell>
          <cell r="V184">
            <v>709940159</v>
          </cell>
        </row>
        <row r="185">
          <cell r="J185" t="str">
            <v>121101-HDG</v>
          </cell>
          <cell r="V185">
            <v>480340159</v>
          </cell>
        </row>
        <row r="186">
          <cell r="K186" t="str">
            <v>121101-HDG</v>
          </cell>
          <cell r="V186">
            <v>298480</v>
          </cell>
        </row>
        <row r="187">
          <cell r="H187" t="str">
            <v>121101-NTL</v>
          </cell>
          <cell r="Q187">
            <v>6600</v>
          </cell>
          <cell r="V187">
            <v>233673823</v>
          </cell>
        </row>
        <row r="188">
          <cell r="J188" t="str">
            <v>121101-NTL</v>
          </cell>
          <cell r="V188">
            <v>98803823</v>
          </cell>
        </row>
        <row r="189">
          <cell r="K189" t="str">
            <v>121101-NTL</v>
          </cell>
          <cell r="V189">
            <v>175331</v>
          </cell>
        </row>
        <row r="190">
          <cell r="H190" t="str">
            <v>121101-PET</v>
          </cell>
          <cell r="Q190">
            <v>10080</v>
          </cell>
          <cell r="V190">
            <v>245475268</v>
          </cell>
        </row>
        <row r="191">
          <cell r="J191" t="str">
            <v>121101-PET</v>
          </cell>
          <cell r="V191">
            <v>117759268</v>
          </cell>
        </row>
        <row r="192">
          <cell r="K192" t="str">
            <v>121101-PET</v>
          </cell>
          <cell r="V192">
            <v>166031</v>
          </cell>
        </row>
        <row r="193">
          <cell r="H193" t="str">
            <v>121101-PVX</v>
          </cell>
          <cell r="Q193">
            <v>50000</v>
          </cell>
          <cell r="V193">
            <v>1019818240</v>
          </cell>
        </row>
        <row r="194">
          <cell r="J194" t="str">
            <v>121101-PVX</v>
          </cell>
          <cell r="V194">
            <v>429818240</v>
          </cell>
        </row>
        <row r="195">
          <cell r="K195" t="str">
            <v>121101-PVX</v>
          </cell>
          <cell r="V195">
            <v>767000</v>
          </cell>
        </row>
        <row r="196">
          <cell r="H196" t="str">
            <v>121101-PLC</v>
          </cell>
          <cell r="Q196">
            <v>8000</v>
          </cell>
          <cell r="V196">
            <v>247546251</v>
          </cell>
        </row>
        <row r="197">
          <cell r="J197" t="str">
            <v>121101-PLC</v>
          </cell>
          <cell r="V197">
            <v>71546251</v>
          </cell>
        </row>
        <row r="198">
          <cell r="K198" t="str">
            <v>121101-PLC</v>
          </cell>
          <cell r="V198">
            <v>228800</v>
          </cell>
        </row>
        <row r="199">
          <cell r="H199" t="str">
            <v>121101-VC1</v>
          </cell>
          <cell r="Q199">
            <v>2000</v>
          </cell>
          <cell r="V199">
            <v>111171707</v>
          </cell>
        </row>
        <row r="200">
          <cell r="J200" t="str">
            <v>121101-VC1</v>
          </cell>
          <cell r="V200">
            <v>78171707</v>
          </cell>
        </row>
        <row r="201">
          <cell r="K201" t="str">
            <v>121101-VC1</v>
          </cell>
          <cell r="V201">
            <v>42900</v>
          </cell>
        </row>
        <row r="202">
          <cell r="F202" t="str">
            <v>121101-SD5</v>
          </cell>
          <cell r="Q202">
            <v>2000</v>
          </cell>
          <cell r="V202">
            <v>48030000</v>
          </cell>
        </row>
        <row r="203">
          <cell r="G203" t="str">
            <v>121101-SD5</v>
          </cell>
          <cell r="V203">
            <v>62439</v>
          </cell>
        </row>
        <row r="476">
          <cell r="V476">
            <v>23000000</v>
          </cell>
        </row>
        <row r="479">
          <cell r="V479">
            <v>1916667</v>
          </cell>
        </row>
        <row r="480">
          <cell r="O480" t="str">
            <v>338808-audit</v>
          </cell>
          <cell r="V480">
            <v>17870417</v>
          </cell>
        </row>
        <row r="481">
          <cell r="O481" t="str">
            <v>338808-CP dai hoi 2011</v>
          </cell>
          <cell r="V481">
            <v>22727775</v>
          </cell>
        </row>
        <row r="482">
          <cell r="V482">
            <v>802477083</v>
          </cell>
        </row>
        <row r="483">
          <cell r="V483">
            <v>23000000</v>
          </cell>
        </row>
        <row r="484">
          <cell r="V484">
            <v>19117493</v>
          </cell>
        </row>
        <row r="485">
          <cell r="V485">
            <v>26069308</v>
          </cell>
        </row>
        <row r="486">
          <cell r="V486">
            <v>521386163340</v>
          </cell>
        </row>
        <row r="488">
          <cell r="V488">
            <v>306252</v>
          </cell>
        </row>
        <row r="489">
          <cell r="V489">
            <v>7416312</v>
          </cell>
        </row>
        <row r="490">
          <cell r="V490">
            <v>263780</v>
          </cell>
        </row>
        <row r="517">
          <cell r="V517">
            <v>2382820000</v>
          </cell>
        </row>
        <row r="518">
          <cell r="V518">
            <v>703790000</v>
          </cell>
        </row>
        <row r="519">
          <cell r="V519">
            <v>365390000</v>
          </cell>
        </row>
        <row r="520">
          <cell r="V520">
            <v>305000000</v>
          </cell>
        </row>
        <row r="521">
          <cell r="V521">
            <v>6000</v>
          </cell>
        </row>
        <row r="535">
          <cell r="N535" t="str">
            <v>338808-VFM</v>
          </cell>
        </row>
        <row r="536">
          <cell r="N536" t="str">
            <v>338808-CP dai hoi 2010</v>
          </cell>
        </row>
        <row r="537">
          <cell r="N537" t="str">
            <v>338808-CP dai hoi 2010</v>
          </cell>
        </row>
        <row r="538">
          <cell r="N538" t="str">
            <v>338808-CP dai hoi 2010</v>
          </cell>
        </row>
        <row r="559">
          <cell r="O559" t="str">
            <v>338808-VFM</v>
          </cell>
        </row>
      </sheetData>
      <sheetData sheetId="5">
        <row r="13">
          <cell r="A13" t="str">
            <v>112101</v>
          </cell>
          <cell r="B13" t="str">
            <v>TK tại HSBC  </v>
          </cell>
          <cell r="I13">
            <v>3885389376</v>
          </cell>
          <cell r="J13">
            <v>0</v>
          </cell>
        </row>
        <row r="14">
          <cell r="A14" t="str">
            <v>112102</v>
          </cell>
          <cell r="B14" t="str">
            <v>TK gửi kỳ hạn tại HSBC</v>
          </cell>
          <cell r="I14">
            <v>0</v>
          </cell>
          <cell r="J14">
            <v>0</v>
          </cell>
        </row>
        <row r="15">
          <cell r="A15" t="str">
            <v>112103</v>
          </cell>
          <cell r="B15" t="str">
            <v>TK gửi kỳ hạn tại SCB-CN SG</v>
          </cell>
          <cell r="I15">
            <v>0</v>
          </cell>
          <cell r="J15">
            <v>0</v>
          </cell>
        </row>
        <row r="16">
          <cell r="A16" t="str">
            <v>112104</v>
          </cell>
          <cell r="B16" t="str">
            <v>TK gửi kỳ hạn tại SCB-SGD</v>
          </cell>
          <cell r="I16">
            <v>0</v>
          </cell>
          <cell r="J16">
            <v>0</v>
          </cell>
        </row>
        <row r="17">
          <cell r="A17" t="str">
            <v>112105</v>
          </cell>
          <cell r="B17" t="str">
            <v>TK tiết kiệm tại SCB CN Tân Phú</v>
          </cell>
          <cell r="I17">
            <v>0</v>
          </cell>
          <cell r="J17">
            <v>0</v>
          </cell>
        </row>
        <row r="18">
          <cell r="A18" t="str">
            <v>112106</v>
          </cell>
          <cell r="B18" t="str">
            <v>TK gửi kỳ hạn tại SCB Quận 4</v>
          </cell>
          <cell r="I18">
            <v>0</v>
          </cell>
          <cell r="J18">
            <v>0</v>
          </cell>
        </row>
        <row r="19">
          <cell r="A19" t="str">
            <v>112107</v>
          </cell>
          <cell r="B19" t="str">
            <v>TK gửi kỳ hạn tại ANZ</v>
          </cell>
          <cell r="I19">
            <v>0</v>
          </cell>
          <cell r="J19">
            <v>0</v>
          </cell>
        </row>
        <row r="20">
          <cell r="A20" t="str">
            <v>112108</v>
          </cell>
          <cell r="B20" t="str">
            <v>TK gửi kỳ hạn tại Eximbank SGD1</v>
          </cell>
          <cell r="I20">
            <v>0</v>
          </cell>
          <cell r="J20">
            <v>0</v>
          </cell>
        </row>
        <row r="21">
          <cell r="A21" t="str">
            <v>112109</v>
          </cell>
          <cell r="B21" t="str">
            <v>TK gửi kỳ hạn tại Phương Đông</v>
          </cell>
          <cell r="I21">
            <v>0</v>
          </cell>
          <cell r="J21">
            <v>0</v>
          </cell>
        </row>
        <row r="22">
          <cell r="A22" t="str">
            <v>112110</v>
          </cell>
          <cell r="B22" t="str">
            <v>TK gửi kỳ hạn tại Techcombank</v>
          </cell>
          <cell r="I22">
            <v>0</v>
          </cell>
          <cell r="J22">
            <v>0</v>
          </cell>
        </row>
        <row r="23">
          <cell r="A23" t="str">
            <v>112111</v>
          </cell>
          <cell r="B23" t="str">
            <v>TK gửi kỳ hạn tại Incombank SGD II</v>
          </cell>
          <cell r="I23">
            <v>0</v>
          </cell>
          <cell r="J23">
            <v>0</v>
          </cell>
        </row>
        <row r="24">
          <cell r="A24" t="str">
            <v>112112</v>
          </cell>
          <cell r="B24" t="str">
            <v>TK gửi kỳ hạn tại Nam Á</v>
          </cell>
          <cell r="I24">
            <v>0</v>
          </cell>
          <cell r="J24">
            <v>0</v>
          </cell>
        </row>
        <row r="25">
          <cell r="A25" t="str">
            <v>112113</v>
          </cell>
          <cell r="B25" t="str">
            <v>TK gửi kỳ hạn tại Việt Á</v>
          </cell>
          <cell r="I25">
            <v>0</v>
          </cell>
          <cell r="J25">
            <v>0</v>
          </cell>
        </row>
        <row r="26">
          <cell r="A26" t="str">
            <v>112114</v>
          </cell>
          <cell r="B26" t="str">
            <v>TK gửi kỳ hạn tại Đông Á</v>
          </cell>
          <cell r="I26">
            <v>0</v>
          </cell>
          <cell r="J26">
            <v>0</v>
          </cell>
        </row>
        <row r="27">
          <cell r="A27" t="str">
            <v>112115</v>
          </cell>
          <cell r="B27" t="str">
            <v>TK gửi kỳ hạn tại Petrol</v>
          </cell>
          <cell r="I27">
            <v>0</v>
          </cell>
          <cell r="J27">
            <v>0</v>
          </cell>
        </row>
        <row r="28">
          <cell r="A28" t="str">
            <v>112116</v>
          </cell>
          <cell r="B28" t="str">
            <v>TK gửi kỳ hạn tại UOB</v>
          </cell>
          <cell r="I28">
            <v>0</v>
          </cell>
          <cell r="J28">
            <v>0</v>
          </cell>
        </row>
        <row r="29">
          <cell r="A29" t="str">
            <v>112117</v>
          </cell>
          <cell r="B29" t="str">
            <v>TK gửi kỳ hạn BIDV Gia Định</v>
          </cell>
          <cell r="I29">
            <v>0</v>
          </cell>
          <cell r="J29">
            <v>0</v>
          </cell>
        </row>
        <row r="30">
          <cell r="A30" t="str">
            <v>112118</v>
          </cell>
          <cell r="B30" t="str">
            <v>TK gửi kỳ hạn NH NN&amp;PTNT</v>
          </cell>
          <cell r="I30">
            <v>0</v>
          </cell>
          <cell r="J30">
            <v>0</v>
          </cell>
        </row>
        <row r="31">
          <cell r="A31" t="str">
            <v>112119</v>
          </cell>
          <cell r="B31" t="str">
            <v>TK gửi kỳ hạn NH ANZ</v>
          </cell>
          <cell r="I31">
            <v>0</v>
          </cell>
          <cell r="J31">
            <v>0</v>
          </cell>
        </row>
        <row r="32">
          <cell r="A32" t="str">
            <v>121101</v>
          </cell>
          <cell r="B32" t="str">
            <v>Cổ phiếu niêm yết   </v>
          </cell>
          <cell r="I32">
            <v>327039875254</v>
          </cell>
          <cell r="J32">
            <v>0</v>
          </cell>
        </row>
        <row r="33">
          <cell r="A33" t="str">
            <v>121102</v>
          </cell>
          <cell r="B33" t="str">
            <v>Cổ phiếu chưa niêm yết  </v>
          </cell>
          <cell r="I33">
            <v>286480974324</v>
          </cell>
          <cell r="J33">
            <v>0</v>
          </cell>
        </row>
        <row r="34">
          <cell r="A34" t="str">
            <v>121103</v>
          </cell>
          <cell r="B34" t="str">
            <v>Trái phiếu</v>
          </cell>
          <cell r="I34">
            <v>0</v>
          </cell>
          <cell r="J34">
            <v>0</v>
          </cell>
        </row>
        <row r="35">
          <cell r="A35" t="str">
            <v>121201</v>
          </cell>
          <cell r="B35" t="str">
            <v>Chênh lệch đánh giá cổ phiếu cuối kỳ theo giá thị trường</v>
          </cell>
          <cell r="I35">
            <v>0</v>
          </cell>
          <cell r="J35">
            <v>79315531608</v>
          </cell>
        </row>
        <row r="36">
          <cell r="A36" t="str">
            <v>121202</v>
          </cell>
          <cell r="B36" t="str">
            <v>Chênh lệch đánh giá trái phiếu cuối kỳ theo giá thị trường</v>
          </cell>
          <cell r="I36">
            <v>8535499140</v>
          </cell>
          <cell r="J36">
            <v>0</v>
          </cell>
        </row>
        <row r="37">
          <cell r="A37" t="str">
            <v>121301</v>
          </cell>
          <cell r="B37" t="str">
            <v>Phí môi giới mua</v>
          </cell>
          <cell r="I37">
            <v>13866000</v>
          </cell>
          <cell r="J37">
            <v>0</v>
          </cell>
        </row>
        <row r="38">
          <cell r="A38" t="str">
            <v>128101</v>
          </cell>
          <cell r="B38" t="str">
            <v>Quyền mua cổ phiếu niêm yết</v>
          </cell>
          <cell r="I38">
            <v>15680000000</v>
          </cell>
          <cell r="J38">
            <v>0</v>
          </cell>
        </row>
        <row r="39">
          <cell r="A39" t="str">
            <v>128102</v>
          </cell>
          <cell r="B39" t="str">
            <v>Quyền mua cổ phiếu chưa niêm yết</v>
          </cell>
          <cell r="I39">
            <v>94172575</v>
          </cell>
          <cell r="J39">
            <v>0</v>
          </cell>
        </row>
        <row r="40">
          <cell r="A40" t="str">
            <v>128201</v>
          </cell>
          <cell r="B40" t="str">
            <v>Đầu tư khác</v>
          </cell>
          <cell r="I40">
            <v>148942400000</v>
          </cell>
          <cell r="J40">
            <v>0</v>
          </cell>
        </row>
        <row r="41">
          <cell r="A41" t="str">
            <v>131101</v>
          </cell>
          <cell r="B41" t="str">
            <v>Phải thu tiền bán CK</v>
          </cell>
          <cell r="I41">
            <v>9158183000</v>
          </cell>
          <cell r="J41">
            <v>0</v>
          </cell>
        </row>
        <row r="42">
          <cell r="A42" t="str">
            <v>131201</v>
          </cell>
          <cell r="B42" t="str">
            <v>Phải thu lãi trái phiếu  </v>
          </cell>
          <cell r="I42">
            <v>0</v>
          </cell>
          <cell r="J42">
            <v>0</v>
          </cell>
        </row>
        <row r="43">
          <cell r="A43" t="str">
            <v>131202</v>
          </cell>
          <cell r="B43" t="str">
            <v>Phải thu lãi cố phiếu</v>
          </cell>
          <cell r="I43">
            <v>667000000</v>
          </cell>
          <cell r="J43">
            <v>0</v>
          </cell>
        </row>
        <row r="44">
          <cell r="A44" t="str">
            <v>131301</v>
          </cell>
          <cell r="B44" t="str">
            <v>Lãi tiền gửi ngân hàng  </v>
          </cell>
          <cell r="I44">
            <v>0</v>
          </cell>
          <cell r="J44">
            <v>0</v>
          </cell>
        </row>
        <row r="45">
          <cell r="A45" t="str">
            <v>136801</v>
          </cell>
          <cell r="B45" t="str">
            <v>Phải thu nội bộ - VFM</v>
          </cell>
          <cell r="I45">
            <v>0</v>
          </cell>
          <cell r="J45">
            <v>0</v>
          </cell>
        </row>
        <row r="46">
          <cell r="A46" t="str">
            <v>138801</v>
          </cell>
          <cell r="B46" t="str">
            <v>Phải thu từ đặt cọc đấu giá</v>
          </cell>
          <cell r="I46">
            <v>0</v>
          </cell>
          <cell r="J46">
            <v>0</v>
          </cell>
        </row>
        <row r="47">
          <cell r="A47" t="str">
            <v>138802</v>
          </cell>
          <cell r="B47" t="str">
            <v>Phải thu khác</v>
          </cell>
          <cell r="I47">
            <v>0</v>
          </cell>
          <cell r="J47">
            <v>0</v>
          </cell>
        </row>
        <row r="48">
          <cell r="A48" t="str">
            <v>311101</v>
          </cell>
          <cell r="B48" t="str">
            <v>Vay ngắn hạn    </v>
          </cell>
          <cell r="I48">
            <v>0</v>
          </cell>
          <cell r="J48">
            <v>0</v>
          </cell>
        </row>
        <row r="49">
          <cell r="A49" t="str">
            <v>331101</v>
          </cell>
          <cell r="B49" t="str">
            <v>Phải trả mua chứng khoán niêm yết</v>
          </cell>
          <cell r="I49">
            <v>0</v>
          </cell>
          <cell r="J49">
            <v>1591765000</v>
          </cell>
        </row>
        <row r="50">
          <cell r="A50" t="str">
            <v>331102</v>
          </cell>
          <cell r="B50" t="str">
            <v>Phải trả mua chứng khoán chưa niêm yết</v>
          </cell>
          <cell r="I50">
            <v>0</v>
          </cell>
          <cell r="J50">
            <v>0</v>
          </cell>
        </row>
        <row r="51">
          <cell r="A51" t="str">
            <v>331103</v>
          </cell>
          <cell r="B51" t="str">
            <v>Phải trả mua trái phiếu</v>
          </cell>
          <cell r="I51">
            <v>0</v>
          </cell>
          <cell r="J51">
            <v>0</v>
          </cell>
        </row>
        <row r="52">
          <cell r="A52" t="str">
            <v>331201</v>
          </cell>
          <cell r="B52" t="str">
            <v>Phải trả phí môi giới chứng khoán</v>
          </cell>
          <cell r="I52">
            <v>0</v>
          </cell>
          <cell r="J52">
            <v>110099542</v>
          </cell>
        </row>
        <row r="53">
          <cell r="A53" t="str">
            <v>331zzzz</v>
          </cell>
          <cell r="B53" t="str">
            <v>Phải trả các nhà cung cấp khác</v>
          </cell>
          <cell r="I53">
            <v>0</v>
          </cell>
          <cell r="J53">
            <v>0</v>
          </cell>
        </row>
        <row r="54">
          <cell r="A54" t="str">
            <v>332101</v>
          </cell>
          <cell r="B54" t="str">
            <v>Phải trả thu nhập cho nhà đầu tư</v>
          </cell>
          <cell r="I54">
            <v>0</v>
          </cell>
          <cell r="J54">
            <v>0</v>
          </cell>
        </row>
        <row r="55">
          <cell r="A55" t="str">
            <v>334101</v>
          </cell>
          <cell r="B55" t="str">
            <v>Phải trả phụ cấp cho ban đại diện quỹ</v>
          </cell>
          <cell r="I55">
            <v>0</v>
          </cell>
          <cell r="J55">
            <v>26000000</v>
          </cell>
        </row>
        <row r="56">
          <cell r="A56" t="str">
            <v>337101</v>
          </cell>
          <cell r="B56" t="str">
            <v>Phải trả cho công ty quản lý quỹ phí quản lý</v>
          </cell>
          <cell r="I56">
            <v>0</v>
          </cell>
          <cell r="J56">
            <v>802477083</v>
          </cell>
        </row>
        <row r="57">
          <cell r="A57" t="str">
            <v>337102</v>
          </cell>
          <cell r="B57" t="str">
            <v>Phải trả cho công ty quản lý quỹ phí thưởng hoạt động</v>
          </cell>
          <cell r="I57">
            <v>0</v>
          </cell>
          <cell r="J57">
            <v>0</v>
          </cell>
        </row>
        <row r="58">
          <cell r="A58" t="str">
            <v>337201</v>
          </cell>
          <cell r="B58" t="str">
            <v>Phải trả cho ngân hàng giám sát</v>
          </cell>
          <cell r="I58">
            <v>0</v>
          </cell>
          <cell r="J58">
            <v>59872648</v>
          </cell>
        </row>
        <row r="59">
          <cell r="A59" t="str">
            <v>338101</v>
          </cell>
          <cell r="B59" t="str">
            <v>Phải trả lệ phí cấp giấy phép thành lập quỹ</v>
          </cell>
          <cell r="I59">
            <v>0</v>
          </cell>
          <cell r="J59">
            <v>0</v>
          </cell>
        </row>
        <row r="60">
          <cell r="A60" t="str">
            <v>338102</v>
          </cell>
          <cell r="B60" t="str">
            <v>Phải trả khác</v>
          </cell>
          <cell r="I60">
            <v>0</v>
          </cell>
          <cell r="J60">
            <v>179715250</v>
          </cell>
        </row>
        <row r="61">
          <cell r="A61" t="str">
            <v>411101</v>
          </cell>
          <cell r="B61" t="str">
            <v>Vốn gốc của nhà đầu tư</v>
          </cell>
          <cell r="I61">
            <v>0</v>
          </cell>
          <cell r="J61">
            <v>962972500000</v>
          </cell>
        </row>
        <row r="62">
          <cell r="A62" t="str">
            <v>411201</v>
          </cell>
          <cell r="B62" t="str">
            <v>Thặng dư vốn</v>
          </cell>
          <cell r="I62">
            <v>0</v>
          </cell>
          <cell r="J62">
            <v>0</v>
          </cell>
        </row>
        <row r="63">
          <cell r="A63" t="str">
            <v>421101</v>
          </cell>
          <cell r="B63" t="str">
            <v>Lợi nhuận thực hiện</v>
          </cell>
          <cell r="I63">
            <v>193408948771</v>
          </cell>
          <cell r="J63">
            <v>0</v>
          </cell>
        </row>
        <row r="64">
          <cell r="A64" t="str">
            <v>421102</v>
          </cell>
          <cell r="B64" t="str">
            <v>Lợi nhuận chưa thực hiện</v>
          </cell>
          <cell r="I64">
            <v>148956137013</v>
          </cell>
          <cell r="J64">
            <v>0</v>
          </cell>
        </row>
        <row r="65">
          <cell r="A65" t="str">
            <v>421201</v>
          </cell>
          <cell r="B65" t="str">
            <v>Lợi nhuận chưa phân phối năm nay</v>
          </cell>
          <cell r="I65">
            <v>0</v>
          </cell>
          <cell r="J65">
            <v>97804484322</v>
          </cell>
        </row>
        <row r="66">
          <cell r="A66" t="str">
            <v>511101</v>
          </cell>
          <cell r="B66" t="str">
            <v>Cổ tức     </v>
          </cell>
          <cell r="I66">
            <v>0</v>
          </cell>
          <cell r="J66">
            <v>0</v>
          </cell>
        </row>
        <row r="67">
          <cell r="A67" t="str">
            <v>511201</v>
          </cell>
          <cell r="B67" t="str">
            <v>Lãi trái phiếu</v>
          </cell>
          <cell r="I67">
            <v>0</v>
          </cell>
          <cell r="J67">
            <v>0</v>
          </cell>
        </row>
        <row r="68">
          <cell r="A68" t="str">
            <v>511301</v>
          </cell>
          <cell r="B68" t="str">
            <v>Lãi tiền gửi ngân hàng  </v>
          </cell>
          <cell r="I68">
            <v>0</v>
          </cell>
          <cell r="J68">
            <v>0</v>
          </cell>
        </row>
        <row r="69">
          <cell r="A69" t="str">
            <v>511401</v>
          </cell>
          <cell r="B69" t="str">
            <v>Chênh lệch bán chứng khoán</v>
          </cell>
          <cell r="I69">
            <v>0</v>
          </cell>
          <cell r="J69">
            <v>0</v>
          </cell>
        </row>
        <row r="70">
          <cell r="A70" t="str">
            <v>511501</v>
          </cell>
          <cell r="B70" t="str">
            <v>Chênh lệch đánh giá lại cổ phiếu cuối kỳ</v>
          </cell>
          <cell r="I70">
            <v>0</v>
          </cell>
          <cell r="J70">
            <v>0</v>
          </cell>
        </row>
        <row r="71">
          <cell r="A71" t="str">
            <v>511502</v>
          </cell>
          <cell r="B71" t="str">
            <v>Chênh lệch đánh giá lại trái phiếu cuối kỳ</v>
          </cell>
          <cell r="I71">
            <v>0</v>
          </cell>
          <cell r="J71">
            <v>0</v>
          </cell>
        </row>
        <row r="72">
          <cell r="A72" t="str">
            <v>511503</v>
          </cell>
          <cell r="B72" t="str">
            <v>Chênh lệch đánh giá lại Quyền mua cổ phiếu </v>
          </cell>
          <cell r="I72">
            <v>0</v>
          </cell>
          <cell r="J72">
            <v>0</v>
          </cell>
        </row>
        <row r="73">
          <cell r="A73" t="str">
            <v>511601</v>
          </cell>
          <cell r="B73" t="str">
            <v>Phí bảo lãnh</v>
          </cell>
          <cell r="I73">
            <v>0</v>
          </cell>
          <cell r="J73">
            <v>0</v>
          </cell>
        </row>
        <row r="74">
          <cell r="A74" t="str">
            <v>511701</v>
          </cell>
          <cell r="B74" t="str">
            <v>Chênh lệch tỷ giá hối đoái</v>
          </cell>
          <cell r="I74">
            <v>0</v>
          </cell>
          <cell r="J74">
            <v>0</v>
          </cell>
        </row>
        <row r="75">
          <cell r="A75" t="str">
            <v>511801</v>
          </cell>
          <cell r="B75" t="str">
            <v>Quyền mua chứng khoán</v>
          </cell>
          <cell r="I75">
            <v>0</v>
          </cell>
          <cell r="J75">
            <v>0</v>
          </cell>
        </row>
        <row r="76">
          <cell r="A76" t="str">
            <v>511802</v>
          </cell>
          <cell r="B76" t="str">
            <v>Thu nhập khác</v>
          </cell>
          <cell r="I76">
            <v>0</v>
          </cell>
          <cell r="J76">
            <v>0</v>
          </cell>
        </row>
        <row r="77">
          <cell r="A77" t="str">
            <v>511901</v>
          </cell>
          <cell r="B77" t="str">
            <v>TK doanh thu dùng cho mục đích kết chuyển</v>
          </cell>
          <cell r="I77">
            <v>0</v>
          </cell>
          <cell r="J77">
            <v>0</v>
          </cell>
        </row>
        <row r="78">
          <cell r="A78" t="str">
            <v>631101</v>
          </cell>
          <cell r="B78" t="str">
            <v>Phí quản lý</v>
          </cell>
          <cell r="I78">
            <v>0</v>
          </cell>
          <cell r="J78">
            <v>0</v>
          </cell>
        </row>
        <row r="79">
          <cell r="A79" t="str">
            <v>631102</v>
          </cell>
          <cell r="B79" t="str">
            <v>Thuởng hoạt động</v>
          </cell>
          <cell r="I79">
            <v>0</v>
          </cell>
          <cell r="J79">
            <v>0</v>
          </cell>
        </row>
        <row r="80">
          <cell r="A80" t="str">
            <v>631103</v>
          </cell>
          <cell r="B80" t="str">
            <v>Thù lao cho ban đại diện quỹ</v>
          </cell>
          <cell r="I80">
            <v>0</v>
          </cell>
          <cell r="J80">
            <v>0</v>
          </cell>
        </row>
        <row r="81">
          <cell r="A81" t="str">
            <v>631201</v>
          </cell>
          <cell r="B81" t="str">
            <v>Phí giám sát</v>
          </cell>
          <cell r="I81">
            <v>0</v>
          </cell>
          <cell r="J81">
            <v>0</v>
          </cell>
        </row>
        <row r="82">
          <cell r="A82" t="str">
            <v>631301</v>
          </cell>
          <cell r="B82" t="str">
            <v>Phí lưu ký</v>
          </cell>
          <cell r="I82">
            <v>0</v>
          </cell>
          <cell r="J82">
            <v>0</v>
          </cell>
        </row>
        <row r="83">
          <cell r="A83" t="str">
            <v>631401</v>
          </cell>
          <cell r="B83" t="str">
            <v>Chi phí kiểm toán</v>
          </cell>
          <cell r="I83">
            <v>0</v>
          </cell>
          <cell r="J83">
            <v>0</v>
          </cell>
        </row>
        <row r="84">
          <cell r="A84" t="str">
            <v>631501</v>
          </cell>
          <cell r="B84" t="str">
            <v>Chi phí tư vấn, định giá</v>
          </cell>
          <cell r="I84">
            <v>0</v>
          </cell>
          <cell r="J84">
            <v>0</v>
          </cell>
        </row>
        <row r="85">
          <cell r="A85" t="str">
            <v>631502</v>
          </cell>
          <cell r="B85" t="str">
            <v>Chi phí báo giá chứng khoán OTC</v>
          </cell>
          <cell r="I85">
            <v>0</v>
          </cell>
          <cell r="J85">
            <v>0</v>
          </cell>
        </row>
        <row r="86">
          <cell r="A86" t="str">
            <v>631601</v>
          </cell>
          <cell r="B86" t="str">
            <v>Chi phí họp, đại hội</v>
          </cell>
          <cell r="I86">
            <v>0</v>
          </cell>
          <cell r="J86">
            <v>0</v>
          </cell>
        </row>
        <row r="87">
          <cell r="A87" t="str">
            <v>631602</v>
          </cell>
          <cell r="B87" t="str">
            <v>Chi phí công tác của ban đại diện quỹ</v>
          </cell>
          <cell r="I87">
            <v>0</v>
          </cell>
          <cell r="J87">
            <v>0</v>
          </cell>
        </row>
        <row r="88">
          <cell r="A88" t="str">
            <v>631701</v>
          </cell>
          <cell r="B88" t="str">
            <v>Chi phí môi giới bán chứng khoán</v>
          </cell>
          <cell r="I88">
            <v>0</v>
          </cell>
          <cell r="J88">
            <v>0</v>
          </cell>
        </row>
        <row r="89">
          <cell r="A89" t="str">
            <v>631801</v>
          </cell>
          <cell r="B89" t="str">
            <v>Phí ngân hàng</v>
          </cell>
          <cell r="I89">
            <v>0</v>
          </cell>
          <cell r="J89">
            <v>0</v>
          </cell>
        </row>
        <row r="90">
          <cell r="A90" t="str">
            <v>631802</v>
          </cell>
          <cell r="B90" t="str">
            <v>Phí và chi phí khác</v>
          </cell>
          <cell r="I90">
            <v>0</v>
          </cell>
          <cell r="J90">
            <v>0</v>
          </cell>
        </row>
        <row r="91">
          <cell r="A91" t="str">
            <v>631901</v>
          </cell>
          <cell r="B91" t="str">
            <v>Chênh lệch giảm do đánh giá cổ phiếu cuối kỳ</v>
          </cell>
          <cell r="I91">
            <v>0</v>
          </cell>
          <cell r="J91">
            <v>0</v>
          </cell>
        </row>
        <row r="92">
          <cell r="A92" t="str">
            <v>631902</v>
          </cell>
          <cell r="B92" t="str">
            <v>Chênh lệch giảm do đánh giá trái phiếu cuối kỳ</v>
          </cell>
          <cell r="I92">
            <v>0</v>
          </cell>
          <cell r="J92">
            <v>0</v>
          </cell>
        </row>
        <row r="93">
          <cell r="A93" t="str">
            <v>631903</v>
          </cell>
          <cell r="B93" t="str">
            <v>Chênh lệch giảm do đánh giá Quyền mua cổ phiếu cuối kỳ</v>
          </cell>
          <cell r="I93">
            <v>0</v>
          </cell>
          <cell r="J93">
            <v>0</v>
          </cell>
        </row>
        <row r="94">
          <cell r="I94">
            <v>0</v>
          </cell>
          <cell r="J94">
            <v>0</v>
          </cell>
        </row>
        <row r="95">
          <cell r="I95">
            <v>0</v>
          </cell>
          <cell r="J95">
            <v>0</v>
          </cell>
        </row>
        <row r="96">
          <cell r="A96" t="str">
            <v>999999</v>
          </cell>
          <cell r="I96">
            <v>0</v>
          </cell>
          <cell r="J96">
            <v>0</v>
          </cell>
        </row>
      </sheetData>
      <sheetData sheetId="6">
        <row r="6">
          <cell r="B6" t="str">
            <v>121101-ACB</v>
          </cell>
          <cell r="D6">
            <v>0</v>
          </cell>
          <cell r="F6">
            <v>0</v>
          </cell>
          <cell r="AA6">
            <v>0</v>
          </cell>
        </row>
        <row r="7">
          <cell r="B7" t="str">
            <v>121101-CSM</v>
          </cell>
          <cell r="D7">
            <v>0</v>
          </cell>
          <cell r="F7">
            <v>0</v>
          </cell>
          <cell r="AA7">
            <v>0</v>
          </cell>
        </row>
        <row r="8">
          <cell r="B8" t="str">
            <v>121101-DBC</v>
          </cell>
          <cell r="D8">
            <v>0</v>
          </cell>
          <cell r="F8">
            <v>0</v>
          </cell>
          <cell r="AA8">
            <v>0</v>
          </cell>
        </row>
        <row r="9">
          <cell r="B9" t="str">
            <v>121101-DHA</v>
          </cell>
          <cell r="D9">
            <v>0</v>
          </cell>
          <cell r="F9">
            <v>0</v>
          </cell>
          <cell r="AA9">
            <v>0</v>
          </cell>
        </row>
        <row r="10">
          <cell r="B10" t="str">
            <v>121101-DIG</v>
          </cell>
          <cell r="D10">
            <v>0</v>
          </cell>
          <cell r="F10">
            <v>0</v>
          </cell>
          <cell r="AA10">
            <v>0</v>
          </cell>
        </row>
        <row r="11">
          <cell r="B11" t="str">
            <v>121101-DPM</v>
          </cell>
          <cell r="D11">
            <v>743790</v>
          </cell>
          <cell r="F11">
            <v>24028766840</v>
          </cell>
          <cell r="AA11">
            <v>-4349840.000003815</v>
          </cell>
        </row>
        <row r="12">
          <cell r="B12" t="str">
            <v>121101-EIB</v>
          </cell>
          <cell r="D12">
            <v>0</v>
          </cell>
          <cell r="F12">
            <v>0</v>
          </cell>
          <cell r="AA12">
            <v>0</v>
          </cell>
        </row>
        <row r="13">
          <cell r="B13" t="str">
            <v>121101-GMD</v>
          </cell>
          <cell r="D13">
            <v>0</v>
          </cell>
          <cell r="F13">
            <v>0</v>
          </cell>
          <cell r="AA13">
            <v>0</v>
          </cell>
        </row>
        <row r="14">
          <cell r="B14" t="str">
            <v>121101-HDG</v>
          </cell>
          <cell r="D14">
            <v>728200</v>
          </cell>
          <cell r="F14">
            <v>36927030281</v>
          </cell>
          <cell r="AA14">
            <v>-23673790281</v>
          </cell>
        </row>
        <row r="15">
          <cell r="B15" t="str">
            <v>121101-HOM</v>
          </cell>
          <cell r="D15">
            <v>290500</v>
          </cell>
          <cell r="F15">
            <v>4487340765</v>
          </cell>
          <cell r="AA15">
            <v>-2947690765</v>
          </cell>
        </row>
        <row r="16">
          <cell r="B16" t="str">
            <v>121101-HSG</v>
          </cell>
          <cell r="D16">
            <v>0</v>
          </cell>
          <cell r="F16">
            <v>0</v>
          </cell>
          <cell r="AA16">
            <v>0</v>
          </cell>
        </row>
        <row r="17">
          <cell r="B17" t="str">
            <v>121101-IMP</v>
          </cell>
          <cell r="D17">
            <v>120000</v>
          </cell>
          <cell r="F17">
            <v>10524999537</v>
          </cell>
          <cell r="AA17">
            <v>-5124999537</v>
          </cell>
        </row>
        <row r="18">
          <cell r="B18" t="str">
            <v>121101-ITC</v>
          </cell>
          <cell r="D18">
            <v>0</v>
          </cell>
          <cell r="F18">
            <v>0</v>
          </cell>
          <cell r="AA18">
            <v>0</v>
          </cell>
        </row>
        <row r="19">
          <cell r="B19" t="str">
            <v>121101-LSS</v>
          </cell>
          <cell r="D19">
            <v>0</v>
          </cell>
          <cell r="F19">
            <v>0</v>
          </cell>
          <cell r="AA19">
            <v>0</v>
          </cell>
        </row>
        <row r="20">
          <cell r="B20" t="str">
            <v>121101-NTL</v>
          </cell>
          <cell r="D20">
            <v>578260</v>
          </cell>
          <cell r="F20">
            <v>20473367410</v>
          </cell>
          <cell r="AA20">
            <v>-8503385410</v>
          </cell>
        </row>
        <row r="21">
          <cell r="B21" t="str">
            <v>121101-NTP</v>
          </cell>
          <cell r="D21">
            <v>700500</v>
          </cell>
          <cell r="F21">
            <v>35642032385</v>
          </cell>
          <cell r="AA21">
            <v>-14627032385</v>
          </cell>
        </row>
        <row r="22">
          <cell r="B22" t="str">
            <v>121101-PET</v>
          </cell>
          <cell r="D22">
            <v>93000</v>
          </cell>
          <cell r="F22">
            <v>2264801576</v>
          </cell>
          <cell r="AA22">
            <v>-1102301576</v>
          </cell>
        </row>
        <row r="23">
          <cell r="B23" t="str">
            <v>121101-PGD</v>
          </cell>
          <cell r="D23">
            <v>0</v>
          </cell>
          <cell r="F23">
            <v>0</v>
          </cell>
          <cell r="AA23">
            <v>0</v>
          </cell>
        </row>
        <row r="24">
          <cell r="B24" t="str">
            <v>121101-PLC</v>
          </cell>
          <cell r="D24">
            <v>269775</v>
          </cell>
          <cell r="F24">
            <v>8347723718</v>
          </cell>
          <cell r="AA24">
            <v>-2763381218</v>
          </cell>
        </row>
        <row r="25">
          <cell r="B25" t="str">
            <v>121101-PVD</v>
          </cell>
          <cell r="D25">
            <v>585540</v>
          </cell>
          <cell r="F25">
            <v>25284082553</v>
          </cell>
          <cell r="AA25">
            <v>-3326332553</v>
          </cell>
        </row>
        <row r="26">
          <cell r="B26" t="str">
            <v>121101-PVX</v>
          </cell>
          <cell r="D26">
            <v>519282</v>
          </cell>
          <cell r="F26">
            <v>10591465105</v>
          </cell>
          <cell r="AA26">
            <v>-4671650305</v>
          </cell>
        </row>
        <row r="27">
          <cell r="B27" t="str">
            <v>121101-S96</v>
          </cell>
          <cell r="D27">
            <v>0</v>
          </cell>
          <cell r="F27">
            <v>0</v>
          </cell>
          <cell r="AA27">
            <v>0</v>
          </cell>
        </row>
        <row r="28">
          <cell r="B28" t="str">
            <v>121101-SC5</v>
          </cell>
          <cell r="D28">
            <v>0</v>
          </cell>
          <cell r="F28">
            <v>0</v>
          </cell>
          <cell r="AA28">
            <v>0</v>
          </cell>
        </row>
        <row r="29">
          <cell r="B29" t="str">
            <v>121101-SD5</v>
          </cell>
          <cell r="D29">
            <v>601900</v>
          </cell>
          <cell r="F29">
            <v>35864816546</v>
          </cell>
          <cell r="AA29">
            <v>-17868006546</v>
          </cell>
        </row>
        <row r="30">
          <cell r="B30" t="str">
            <v>121101-SD9</v>
          </cell>
          <cell r="D30">
            <v>0</v>
          </cell>
          <cell r="F30">
            <v>0</v>
          </cell>
          <cell r="AA30">
            <v>0</v>
          </cell>
        </row>
        <row r="31">
          <cell r="B31" t="str">
            <v>121101-SDT</v>
          </cell>
          <cell r="D31">
            <v>0</v>
          </cell>
          <cell r="F31">
            <v>0</v>
          </cell>
          <cell r="AA31">
            <v>0</v>
          </cell>
        </row>
        <row r="32">
          <cell r="B32" t="str">
            <v>121101-SDU</v>
          </cell>
          <cell r="D32">
            <v>0</v>
          </cell>
          <cell r="F32">
            <v>0</v>
          </cell>
          <cell r="AA32">
            <v>0</v>
          </cell>
        </row>
        <row r="33">
          <cell r="B33" t="str">
            <v>121101-SJS</v>
          </cell>
          <cell r="D33">
            <v>585000</v>
          </cell>
          <cell r="F33">
            <v>22686365304</v>
          </cell>
          <cell r="AA33">
            <v>-6072365304</v>
          </cell>
        </row>
        <row r="34">
          <cell r="B34" t="str">
            <v>121101-TTF</v>
          </cell>
          <cell r="D34">
            <v>0</v>
          </cell>
          <cell r="F34">
            <v>0</v>
          </cell>
          <cell r="AA34">
            <v>0</v>
          </cell>
        </row>
        <row r="35">
          <cell r="B35" t="str">
            <v>121101-VC1</v>
          </cell>
          <cell r="D35">
            <v>126100</v>
          </cell>
          <cell r="F35">
            <v>7009376122</v>
          </cell>
          <cell r="AA35">
            <v>-4563036122</v>
          </cell>
        </row>
        <row r="36">
          <cell r="B36" t="str">
            <v>121101-VC2</v>
          </cell>
          <cell r="D36">
            <v>383000</v>
          </cell>
          <cell r="F36">
            <v>25757174438</v>
          </cell>
          <cell r="AA36">
            <v>-17484374438</v>
          </cell>
        </row>
        <row r="37">
          <cell r="B37" t="str">
            <v>121101-VC3</v>
          </cell>
          <cell r="D37">
            <v>0</v>
          </cell>
          <cell r="F37">
            <v>0</v>
          </cell>
          <cell r="AA37">
            <v>0</v>
          </cell>
        </row>
        <row r="38">
          <cell r="B38" t="str">
            <v>121101-VCG</v>
          </cell>
          <cell r="D38">
            <v>0</v>
          </cell>
          <cell r="F38">
            <v>0</v>
          </cell>
          <cell r="AA38">
            <v>0</v>
          </cell>
        </row>
        <row r="39">
          <cell r="B39" t="str">
            <v>121101-VIS</v>
          </cell>
          <cell r="D39">
            <v>0</v>
          </cell>
          <cell r="F39">
            <v>0</v>
          </cell>
          <cell r="AA39">
            <v>0</v>
          </cell>
        </row>
        <row r="40">
          <cell r="B40" t="str">
            <v>121101-VMC</v>
          </cell>
          <cell r="D40">
            <v>231700</v>
          </cell>
          <cell r="F40">
            <v>15346590373</v>
          </cell>
          <cell r="AA40">
            <v>-10226020373</v>
          </cell>
        </row>
        <row r="41">
          <cell r="B41" t="str">
            <v>121101-VNA</v>
          </cell>
          <cell r="D41">
            <v>365390</v>
          </cell>
          <cell r="F41">
            <v>8926758844</v>
          </cell>
          <cell r="AA41">
            <v>-6442106844</v>
          </cell>
        </row>
        <row r="42">
          <cell r="B42" t="str">
            <v>121101-VNS</v>
          </cell>
          <cell r="D42">
            <v>0</v>
          </cell>
          <cell r="F42">
            <v>0</v>
          </cell>
          <cell r="AA42">
            <v>0</v>
          </cell>
        </row>
        <row r="43">
          <cell r="B43" t="str">
            <v>121101-TCM</v>
          </cell>
          <cell r="D43">
            <v>2138072</v>
          </cell>
          <cell r="F43">
            <v>40752624847</v>
          </cell>
          <cell r="AA43">
            <v>-8895352047</v>
          </cell>
        </row>
        <row r="44">
          <cell r="B44" t="str">
            <v>121101-PXS</v>
          </cell>
          <cell r="D44">
            <v>2382820</v>
          </cell>
          <cell r="F44">
            <v>37964239633</v>
          </cell>
          <cell r="AA44">
            <v>-10800091633</v>
          </cell>
        </row>
        <row r="45">
          <cell r="B45" t="str">
            <v>121101-VOS</v>
          </cell>
          <cell r="D45">
            <v>0</v>
          </cell>
          <cell r="F45">
            <v>0</v>
          </cell>
          <cell r="AA45">
            <v>0</v>
          </cell>
        </row>
        <row r="46">
          <cell r="B46" t="str">
            <v>121101-VNM</v>
          </cell>
          <cell r="D46">
            <v>95500</v>
          </cell>
          <cell r="F46">
            <v>10846140791</v>
          </cell>
          <cell r="AA46">
            <v>1091359209</v>
          </cell>
        </row>
        <row r="47">
          <cell r="B47" t="str">
            <v>121101-BCI</v>
          </cell>
          <cell r="D47">
            <v>0</v>
          </cell>
          <cell r="F47">
            <v>0</v>
          </cell>
          <cell r="AA47">
            <v>0</v>
          </cell>
        </row>
        <row r="48">
          <cell r="B48" t="str">
            <v>121101-KDC</v>
          </cell>
          <cell r="D48">
            <v>0</v>
          </cell>
          <cell r="F48">
            <v>0</v>
          </cell>
          <cell r="AA48">
            <v>0</v>
          </cell>
        </row>
        <row r="49">
          <cell r="B49" t="str">
            <v>121101-HAG</v>
          </cell>
          <cell r="D49">
            <v>508210</v>
          </cell>
          <cell r="F49">
            <v>22292807221</v>
          </cell>
          <cell r="AA49">
            <v>-5877624221.000002</v>
          </cell>
        </row>
        <row r="50">
          <cell r="B50" t="str">
            <v>121101-FPT</v>
          </cell>
          <cell r="D50">
            <v>350000</v>
          </cell>
          <cell r="F50">
            <v>18536566250</v>
          </cell>
          <cell r="AA50">
            <v>-511566250</v>
          </cell>
        </row>
        <row r="51">
          <cell r="B51" t="str">
            <v>121101-VCB</v>
          </cell>
          <cell r="D51">
            <v>800000</v>
          </cell>
          <cell r="F51">
            <v>21923987181</v>
          </cell>
          <cell r="AA51">
            <v>-83987181</v>
          </cell>
        </row>
        <row r="52">
          <cell r="B52" t="str">
            <v>121101-SSI</v>
          </cell>
          <cell r="D52">
            <v>270720</v>
          </cell>
          <cell r="F52">
            <v>5500042756</v>
          </cell>
          <cell r="AA52">
            <v>-221002756</v>
          </cell>
        </row>
        <row r="53">
          <cell r="B53" t="str">
            <v>121101-REE</v>
          </cell>
          <cell r="D53">
            <v>712290</v>
          </cell>
          <cell r="F53">
            <v>9011678540</v>
          </cell>
          <cell r="AA53">
            <v>-820343540</v>
          </cell>
        </row>
        <row r="54">
          <cell r="B54" t="str">
            <v>121101-VSH</v>
          </cell>
          <cell r="D54">
            <v>315100</v>
          </cell>
          <cell r="F54">
            <v>3258760889</v>
          </cell>
          <cell r="AA54">
            <v>-44740889</v>
          </cell>
        </row>
        <row r="55">
          <cell r="D55">
            <v>0</v>
          </cell>
          <cell r="F55">
            <v>0</v>
          </cell>
          <cell r="AA55">
            <v>0</v>
          </cell>
        </row>
        <row r="56">
          <cell r="D56">
            <v>0</v>
          </cell>
          <cell r="F56">
            <v>0</v>
          </cell>
          <cell r="AA56">
            <v>0</v>
          </cell>
        </row>
        <row r="57">
          <cell r="D57">
            <v>0</v>
          </cell>
          <cell r="F57">
            <v>0</v>
          </cell>
          <cell r="AA57">
            <v>0</v>
          </cell>
        </row>
        <row r="58">
          <cell r="D58">
            <v>0</v>
          </cell>
          <cell r="F58">
            <v>0</v>
          </cell>
          <cell r="AA58">
            <v>0</v>
          </cell>
        </row>
        <row r="59">
          <cell r="D59">
            <v>0</v>
          </cell>
          <cell r="F59">
            <v>0</v>
          </cell>
          <cell r="AA59">
            <v>0</v>
          </cell>
        </row>
        <row r="60">
          <cell r="D60">
            <v>0</v>
          </cell>
          <cell r="F60">
            <v>0</v>
          </cell>
          <cell r="AA60">
            <v>0</v>
          </cell>
        </row>
        <row r="61">
          <cell r="D61">
            <v>0</v>
          </cell>
          <cell r="F61">
            <v>0</v>
          </cell>
          <cell r="AA61">
            <v>0</v>
          </cell>
        </row>
        <row r="62">
          <cell r="D62">
            <v>0</v>
          </cell>
          <cell r="F62">
            <v>0</v>
          </cell>
          <cell r="AA62">
            <v>0</v>
          </cell>
        </row>
        <row r="63">
          <cell r="D63">
            <v>0</v>
          </cell>
          <cell r="F63">
            <v>0</v>
          </cell>
          <cell r="AA63">
            <v>0</v>
          </cell>
        </row>
        <row r="64">
          <cell r="B64" t="str">
            <v>121102-VPB</v>
          </cell>
          <cell r="D64">
            <v>0</v>
          </cell>
          <cell r="F64">
            <v>0</v>
          </cell>
          <cell r="AA64">
            <v>0</v>
          </cell>
        </row>
        <row r="65">
          <cell r="B65" t="str">
            <v>121102-HBB</v>
          </cell>
          <cell r="D65">
            <v>0</v>
          </cell>
          <cell r="F65">
            <v>0</v>
          </cell>
          <cell r="AA65">
            <v>0</v>
          </cell>
        </row>
        <row r="66">
          <cell r="B66" t="str">
            <v>121102-PVGas</v>
          </cell>
          <cell r="D66">
            <v>111500</v>
          </cell>
          <cell r="F66">
            <v>3233500000</v>
          </cell>
          <cell r="AA66">
            <v>0</v>
          </cell>
        </row>
        <row r="67">
          <cell r="B67" t="str">
            <v>121102-TW25</v>
          </cell>
          <cell r="D67">
            <v>300000</v>
          </cell>
          <cell r="F67">
            <v>23400000000</v>
          </cell>
          <cell r="AA67">
            <v>-7749900000</v>
          </cell>
        </row>
        <row r="68">
          <cell r="B68" t="str">
            <v>121102-KIDO</v>
          </cell>
          <cell r="D68">
            <v>0</v>
          </cell>
          <cell r="F68">
            <v>0</v>
          </cell>
          <cell r="AA68">
            <v>0</v>
          </cell>
        </row>
        <row r="69">
          <cell r="B69" t="str">
            <v>121102-CDVI</v>
          </cell>
          <cell r="D69">
            <v>149970</v>
          </cell>
          <cell r="F69">
            <v>8128374000</v>
          </cell>
          <cell r="AA69">
            <v>-5531343510</v>
          </cell>
        </row>
        <row r="70">
          <cell r="B70" t="str">
            <v>121102-BVTD</v>
          </cell>
          <cell r="D70">
            <v>1785600</v>
          </cell>
          <cell r="F70">
            <v>67836000000</v>
          </cell>
          <cell r="AA70">
            <v>-26767200000</v>
          </cell>
        </row>
        <row r="71">
          <cell r="B71" t="str">
            <v>121102-TVAG</v>
          </cell>
          <cell r="D71">
            <v>0</v>
          </cell>
          <cell r="F71">
            <v>0</v>
          </cell>
          <cell r="AA71">
            <v>0</v>
          </cell>
        </row>
        <row r="72">
          <cell r="B72" t="str">
            <v>121102-INTR</v>
          </cell>
          <cell r="D72">
            <v>0</v>
          </cell>
          <cell r="F72">
            <v>0</v>
          </cell>
          <cell r="AA72">
            <v>0</v>
          </cell>
        </row>
        <row r="73">
          <cell r="B73" t="str">
            <v>121102-NHBE</v>
          </cell>
          <cell r="D73">
            <v>548110</v>
          </cell>
          <cell r="F73">
            <v>13264228840</v>
          </cell>
          <cell r="AA73">
            <v>438521160</v>
          </cell>
        </row>
        <row r="74">
          <cell r="B74" t="str">
            <v>121102-VOSC</v>
          </cell>
          <cell r="D74">
            <v>0</v>
          </cell>
          <cell r="F74">
            <v>0</v>
          </cell>
          <cell r="AA74">
            <v>0</v>
          </cell>
        </row>
        <row r="75">
          <cell r="B75" t="str">
            <v>121102-SABE</v>
          </cell>
          <cell r="D75">
            <v>89500</v>
          </cell>
          <cell r="F75">
            <v>4372071680</v>
          </cell>
          <cell r="AA75">
            <v>-1254518180</v>
          </cell>
        </row>
        <row r="76">
          <cell r="B76" t="str">
            <v>121102-Viettel</v>
          </cell>
          <cell r="D76">
            <v>1000000</v>
          </cell>
          <cell r="F76">
            <v>55000000000</v>
          </cell>
          <cell r="AA76">
            <v>-43167000000</v>
          </cell>
        </row>
        <row r="77">
          <cell r="AA77">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tin"/>
      <sheetName val="SCTH"/>
      <sheetName val="Sheet1"/>
      <sheetName val="NKC"/>
      <sheetName val="CDPS"/>
      <sheetName val="Socai"/>
      <sheetName val="CONGNO"/>
      <sheetName val="thu"/>
      <sheetName val="SoChitietCN"/>
      <sheetName val="CDKT"/>
      <sheetName val="P1"/>
      <sheetName val="P2"/>
      <sheetName val="P3"/>
      <sheetName val="00000000"/>
      <sheetName val="10000000"/>
    </sheetNames>
    <sheetDataSet>
      <sheetData sheetId="3">
        <row r="15">
          <cell r="H15">
            <v>20000</v>
          </cell>
        </row>
        <row r="16">
          <cell r="H16">
            <v>3084890</v>
          </cell>
        </row>
        <row r="17">
          <cell r="H17">
            <v>50000000</v>
          </cell>
        </row>
        <row r="18">
          <cell r="H18">
            <v>2170035000</v>
          </cell>
        </row>
        <row r="19">
          <cell r="H19">
            <v>4516415</v>
          </cell>
        </row>
        <row r="20">
          <cell r="H20">
            <v>10000</v>
          </cell>
        </row>
        <row r="21">
          <cell r="H21">
            <v>6600000</v>
          </cell>
        </row>
        <row r="22">
          <cell r="H22">
            <v>4000</v>
          </cell>
        </row>
        <row r="23">
          <cell r="H23">
            <v>50000000</v>
          </cell>
        </row>
        <row r="24">
          <cell r="H24">
            <v>1186356385</v>
          </cell>
        </row>
        <row r="25">
          <cell r="H25">
            <v>160000000</v>
          </cell>
        </row>
        <row r="26">
          <cell r="H26">
            <v>150000000</v>
          </cell>
        </row>
        <row r="27">
          <cell r="H27">
            <v>4000</v>
          </cell>
        </row>
        <row r="28">
          <cell r="H28">
            <v>5000000000</v>
          </cell>
        </row>
        <row r="29">
          <cell r="H29">
            <v>28631944</v>
          </cell>
        </row>
        <row r="30">
          <cell r="H30">
            <v>6734820</v>
          </cell>
        </row>
        <row r="31">
          <cell r="H31">
            <v>4000</v>
          </cell>
        </row>
        <row r="32">
          <cell r="H32">
            <v>127589224</v>
          </cell>
        </row>
        <row r="33">
          <cell r="H33">
            <v>4000</v>
          </cell>
        </row>
        <row r="34">
          <cell r="H34">
            <v>1000000000</v>
          </cell>
        </row>
        <row r="35">
          <cell r="H35">
            <v>1570000000</v>
          </cell>
        </row>
        <row r="36">
          <cell r="H36">
            <v>3000000000</v>
          </cell>
        </row>
        <row r="37">
          <cell r="H37">
            <v>4000</v>
          </cell>
        </row>
        <row r="38">
          <cell r="H38">
            <v>100000000</v>
          </cell>
        </row>
        <row r="39">
          <cell r="H39">
            <v>3000000000</v>
          </cell>
        </row>
        <row r="40">
          <cell r="H40">
            <v>1425000</v>
          </cell>
        </row>
        <row r="41">
          <cell r="H41">
            <v>100000000</v>
          </cell>
        </row>
        <row r="42">
          <cell r="H42">
            <v>10000000</v>
          </cell>
        </row>
        <row r="43">
          <cell r="H43">
            <v>225961454</v>
          </cell>
        </row>
        <row r="44">
          <cell r="H44">
            <v>11000000</v>
          </cell>
        </row>
        <row r="45">
          <cell r="H45">
            <v>81000</v>
          </cell>
        </row>
        <row r="46">
          <cell r="H46">
            <v>62792685</v>
          </cell>
        </row>
        <row r="47">
          <cell r="H47">
            <v>4000</v>
          </cell>
        </row>
        <row r="48">
          <cell r="H48">
            <v>13980750</v>
          </cell>
        </row>
        <row r="49">
          <cell r="H49">
            <v>67656488</v>
          </cell>
        </row>
        <row r="50">
          <cell r="H50">
            <v>8000</v>
          </cell>
        </row>
        <row r="51">
          <cell r="H51">
            <v>330000000</v>
          </cell>
        </row>
        <row r="52">
          <cell r="H52">
            <v>3000000000</v>
          </cell>
        </row>
        <row r="53">
          <cell r="H53">
            <v>4000</v>
          </cell>
        </row>
        <row r="54">
          <cell r="H54">
            <v>3000000000</v>
          </cell>
        </row>
        <row r="55">
          <cell r="H55">
            <v>1400000</v>
          </cell>
        </row>
        <row r="56">
          <cell r="H56">
            <v>11278611</v>
          </cell>
        </row>
        <row r="57">
          <cell r="H57">
            <v>70000000</v>
          </cell>
        </row>
        <row r="58">
          <cell r="H58">
            <v>14000</v>
          </cell>
        </row>
        <row r="59">
          <cell r="H59">
            <v>11666667</v>
          </cell>
        </row>
        <row r="60">
          <cell r="H60">
            <v>250000000</v>
          </cell>
        </row>
        <row r="61">
          <cell r="H61">
            <v>1500000000</v>
          </cell>
        </row>
        <row r="62">
          <cell r="H62">
            <v>400000000</v>
          </cell>
        </row>
        <row r="63">
          <cell r="H63">
            <v>50000000</v>
          </cell>
        </row>
        <row r="64">
          <cell r="H64">
            <v>975000</v>
          </cell>
        </row>
        <row r="65">
          <cell r="H65">
            <v>3000000000</v>
          </cell>
        </row>
        <row r="66">
          <cell r="H66">
            <v>804600000</v>
          </cell>
        </row>
        <row r="67">
          <cell r="H67">
            <v>4000000000</v>
          </cell>
        </row>
        <row r="68">
          <cell r="H68">
            <v>5725500</v>
          </cell>
        </row>
        <row r="70">
          <cell r="H70">
            <v>824000</v>
          </cell>
        </row>
        <row r="71">
          <cell r="H71">
            <v>54000</v>
          </cell>
        </row>
        <row r="72">
          <cell r="H72">
            <v>210000</v>
          </cell>
        </row>
        <row r="73">
          <cell r="H73">
            <v>42000</v>
          </cell>
        </row>
        <row r="74">
          <cell r="H74">
            <v>255000</v>
          </cell>
        </row>
        <row r="75">
          <cell r="H75">
            <v>111000</v>
          </cell>
        </row>
        <row r="76">
          <cell r="H76">
            <v>635000</v>
          </cell>
        </row>
        <row r="77">
          <cell r="H77">
            <v>2500000</v>
          </cell>
        </row>
        <row r="78">
          <cell r="H78">
            <v>2500000</v>
          </cell>
        </row>
        <row r="79">
          <cell r="H79">
            <v>881000</v>
          </cell>
        </row>
        <row r="80">
          <cell r="H80">
            <v>7210500</v>
          </cell>
        </row>
        <row r="81">
          <cell r="H81">
            <v>189000</v>
          </cell>
        </row>
        <row r="82">
          <cell r="H82">
            <v>4314824</v>
          </cell>
        </row>
        <row r="83">
          <cell r="H83">
            <v>500000</v>
          </cell>
        </row>
        <row r="84">
          <cell r="H84">
            <v>706500</v>
          </cell>
        </row>
        <row r="85">
          <cell r="H85">
            <v>1500000</v>
          </cell>
        </row>
        <row r="86">
          <cell r="H86">
            <v>5671480</v>
          </cell>
        </row>
        <row r="87">
          <cell r="H87">
            <v>3037000</v>
          </cell>
        </row>
        <row r="88">
          <cell r="H88">
            <v>1793200</v>
          </cell>
        </row>
        <row r="89">
          <cell r="H89">
            <v>375000</v>
          </cell>
        </row>
        <row r="90">
          <cell r="H90">
            <v>1000000</v>
          </cell>
        </row>
        <row r="91">
          <cell r="H91">
            <v>20000</v>
          </cell>
        </row>
        <row r="92">
          <cell r="H92">
            <v>165000</v>
          </cell>
        </row>
        <row r="93">
          <cell r="H93">
            <v>2277000</v>
          </cell>
        </row>
        <row r="94">
          <cell r="H94">
            <v>600000</v>
          </cell>
        </row>
        <row r="95">
          <cell r="H95">
            <v>1227303</v>
          </cell>
        </row>
        <row r="96">
          <cell r="H96">
            <v>1830002</v>
          </cell>
        </row>
        <row r="97">
          <cell r="H97">
            <v>15000000</v>
          </cell>
        </row>
        <row r="98">
          <cell r="H98">
            <v>12900000</v>
          </cell>
        </row>
        <row r="99">
          <cell r="H99">
            <v>1800000</v>
          </cell>
        </row>
        <row r="100">
          <cell r="H100">
            <v>330000</v>
          </cell>
        </row>
        <row r="101">
          <cell r="H101">
            <v>80000</v>
          </cell>
        </row>
        <row r="102">
          <cell r="H102">
            <v>132000</v>
          </cell>
        </row>
        <row r="103">
          <cell r="H103">
            <v>375000</v>
          </cell>
        </row>
        <row r="104">
          <cell r="H104">
            <v>3000000</v>
          </cell>
        </row>
        <row r="105">
          <cell r="H105">
            <v>1500000</v>
          </cell>
        </row>
        <row r="106">
          <cell r="H106">
            <v>835090</v>
          </cell>
        </row>
        <row r="107">
          <cell r="H107">
            <v>301500</v>
          </cell>
        </row>
        <row r="108">
          <cell r="H108">
            <v>8381300</v>
          </cell>
        </row>
        <row r="109">
          <cell r="H109">
            <v>222240</v>
          </cell>
        </row>
        <row r="110">
          <cell r="H110">
            <v>300500</v>
          </cell>
        </row>
        <row r="111">
          <cell r="H111">
            <v>300000</v>
          </cell>
        </row>
        <row r="112">
          <cell r="H112">
            <v>1000000</v>
          </cell>
        </row>
        <row r="113">
          <cell r="H113">
            <v>8000000</v>
          </cell>
        </row>
        <row r="114">
          <cell r="H114">
            <v>1000000</v>
          </cell>
        </row>
        <row r="115">
          <cell r="H115">
            <v>1000000</v>
          </cell>
        </row>
        <row r="116">
          <cell r="H116">
            <v>30000</v>
          </cell>
        </row>
        <row r="117">
          <cell r="H117">
            <v>2200000</v>
          </cell>
        </row>
        <row r="118">
          <cell r="H118">
            <v>722400</v>
          </cell>
        </row>
        <row r="119">
          <cell r="H119">
            <v>189000</v>
          </cell>
        </row>
        <row r="120">
          <cell r="H120">
            <v>2200000</v>
          </cell>
        </row>
        <row r="121">
          <cell r="H121">
            <v>200000</v>
          </cell>
        </row>
        <row r="122">
          <cell r="H122">
            <v>2500000</v>
          </cell>
        </row>
        <row r="123">
          <cell r="H123">
            <v>500000</v>
          </cell>
        </row>
        <row r="124">
          <cell r="H124">
            <v>1000000</v>
          </cell>
        </row>
        <row r="125">
          <cell r="H125">
            <v>670000</v>
          </cell>
        </row>
        <row r="126">
          <cell r="H126">
            <v>445500</v>
          </cell>
        </row>
        <row r="127">
          <cell r="H127">
            <v>10000000</v>
          </cell>
        </row>
        <row r="128">
          <cell r="H128">
            <v>500000</v>
          </cell>
        </row>
        <row r="129">
          <cell r="H129">
            <v>840000</v>
          </cell>
        </row>
        <row r="130">
          <cell r="H130">
            <v>16039000</v>
          </cell>
        </row>
        <row r="131">
          <cell r="H131">
            <v>2200000</v>
          </cell>
        </row>
        <row r="132">
          <cell r="H132">
            <v>2200000</v>
          </cell>
        </row>
        <row r="133">
          <cell r="H133">
            <v>27000</v>
          </cell>
        </row>
        <row r="134">
          <cell r="H134">
            <v>4848353</v>
          </cell>
        </row>
        <row r="135">
          <cell r="H135">
            <v>2449700</v>
          </cell>
        </row>
        <row r="136">
          <cell r="H136">
            <v>2500000</v>
          </cell>
        </row>
        <row r="137">
          <cell r="H137">
            <v>1000000</v>
          </cell>
        </row>
        <row r="138">
          <cell r="H138">
            <v>2104800</v>
          </cell>
        </row>
        <row r="139">
          <cell r="H139">
            <v>880000</v>
          </cell>
        </row>
        <row r="140">
          <cell r="H140">
            <v>50000</v>
          </cell>
        </row>
        <row r="141">
          <cell r="H141">
            <v>190000</v>
          </cell>
        </row>
        <row r="142">
          <cell r="H142">
            <v>1341564</v>
          </cell>
        </row>
        <row r="143">
          <cell r="H143">
            <v>840000</v>
          </cell>
        </row>
        <row r="144">
          <cell r="H144">
            <v>510000</v>
          </cell>
        </row>
        <row r="145">
          <cell r="H145">
            <v>139000</v>
          </cell>
        </row>
        <row r="146">
          <cell r="H146">
            <v>240000</v>
          </cell>
        </row>
        <row r="147">
          <cell r="H147">
            <v>140000</v>
          </cell>
        </row>
        <row r="148">
          <cell r="H148">
            <v>4722094</v>
          </cell>
        </row>
        <row r="149">
          <cell r="H149">
            <v>334253</v>
          </cell>
        </row>
        <row r="150">
          <cell r="H150">
            <v>2050000</v>
          </cell>
        </row>
        <row r="151">
          <cell r="H151">
            <v>33000</v>
          </cell>
        </row>
        <row r="152">
          <cell r="H152">
            <v>368000</v>
          </cell>
        </row>
        <row r="153">
          <cell r="H153">
            <v>300000</v>
          </cell>
        </row>
        <row r="154">
          <cell r="H154">
            <v>3500000</v>
          </cell>
        </row>
        <row r="155">
          <cell r="H155">
            <v>1000000</v>
          </cell>
        </row>
        <row r="156">
          <cell r="H156">
            <v>700000</v>
          </cell>
        </row>
        <row r="157">
          <cell r="H157">
            <v>396000</v>
          </cell>
        </row>
        <row r="158">
          <cell r="H158">
            <v>150000</v>
          </cell>
        </row>
        <row r="159">
          <cell r="H159">
            <v>7483200</v>
          </cell>
        </row>
        <row r="160">
          <cell r="H160">
            <v>300000</v>
          </cell>
        </row>
        <row r="161">
          <cell r="H161">
            <v>37000</v>
          </cell>
        </row>
        <row r="162">
          <cell r="H162">
            <v>182520</v>
          </cell>
        </row>
        <row r="163">
          <cell r="H163">
            <v>7426475</v>
          </cell>
        </row>
        <row r="164">
          <cell r="H164">
            <v>2000000</v>
          </cell>
        </row>
        <row r="165">
          <cell r="H165">
            <v>5870000</v>
          </cell>
        </row>
        <row r="166">
          <cell r="H166">
            <v>300000</v>
          </cell>
        </row>
        <row r="167">
          <cell r="H167">
            <v>18904320</v>
          </cell>
        </row>
        <row r="168">
          <cell r="H168">
            <v>220000000</v>
          </cell>
        </row>
        <row r="170">
          <cell r="H170">
            <v>10000000</v>
          </cell>
        </row>
        <row r="171">
          <cell r="H171">
            <v>407393</v>
          </cell>
        </row>
        <row r="172">
          <cell r="H172">
            <v>2688000</v>
          </cell>
        </row>
        <row r="173">
          <cell r="H173">
            <v>15000000</v>
          </cell>
        </row>
        <row r="174">
          <cell r="H174">
            <v>48750000</v>
          </cell>
        </row>
        <row r="175">
          <cell r="H175">
            <v>2432000</v>
          </cell>
        </row>
        <row r="176">
          <cell r="H176">
            <v>16000000</v>
          </cell>
        </row>
        <row r="178">
          <cell r="H178">
            <v>112000</v>
          </cell>
        </row>
        <row r="179">
          <cell r="H179">
            <v>680000</v>
          </cell>
        </row>
        <row r="180">
          <cell r="H180">
            <v>30000</v>
          </cell>
        </row>
        <row r="181">
          <cell r="H181">
            <v>1225840</v>
          </cell>
        </row>
        <row r="182">
          <cell r="H182">
            <v>5000000</v>
          </cell>
        </row>
        <row r="183">
          <cell r="H183">
            <v>2981350</v>
          </cell>
        </row>
        <row r="184">
          <cell r="H184">
            <v>91000</v>
          </cell>
        </row>
        <row r="185">
          <cell r="H185">
            <v>129000</v>
          </cell>
        </row>
        <row r="186">
          <cell r="H186">
            <v>642000</v>
          </cell>
        </row>
        <row r="187">
          <cell r="H187">
            <v>802800</v>
          </cell>
        </row>
        <row r="188">
          <cell r="H188">
            <v>245000</v>
          </cell>
        </row>
        <row r="189">
          <cell r="H189">
            <v>390000</v>
          </cell>
        </row>
        <row r="190">
          <cell r="H190">
            <v>624000</v>
          </cell>
        </row>
        <row r="191">
          <cell r="H191">
            <v>2221000</v>
          </cell>
        </row>
        <row r="192">
          <cell r="H192">
            <v>2700000</v>
          </cell>
        </row>
        <row r="193">
          <cell r="H193">
            <v>258100</v>
          </cell>
        </row>
        <row r="194">
          <cell r="H194">
            <v>88000</v>
          </cell>
        </row>
        <row r="195">
          <cell r="H195">
            <v>200000</v>
          </cell>
        </row>
        <row r="196">
          <cell r="H196">
            <v>630000</v>
          </cell>
        </row>
        <row r="197">
          <cell r="H197">
            <v>990000</v>
          </cell>
        </row>
        <row r="198">
          <cell r="H198">
            <v>20000</v>
          </cell>
        </row>
        <row r="199">
          <cell r="H199">
            <v>58000</v>
          </cell>
        </row>
        <row r="200">
          <cell r="H200">
            <v>2596650</v>
          </cell>
        </row>
        <row r="201">
          <cell r="H201">
            <v>380000</v>
          </cell>
        </row>
        <row r="202">
          <cell r="H202">
            <v>39000</v>
          </cell>
        </row>
        <row r="203">
          <cell r="H203">
            <v>300000</v>
          </cell>
        </row>
        <row r="204">
          <cell r="H204">
            <v>20000</v>
          </cell>
        </row>
        <row r="205">
          <cell r="H205">
            <v>16010000</v>
          </cell>
        </row>
        <row r="207">
          <cell r="H207">
            <v>516543</v>
          </cell>
        </row>
        <row r="209">
          <cell r="H209">
            <v>92243</v>
          </cell>
        </row>
        <row r="210">
          <cell r="H210">
            <v>1723572</v>
          </cell>
        </row>
        <row r="211">
          <cell r="H211">
            <v>8927549</v>
          </cell>
        </row>
        <row r="212">
          <cell r="H212">
            <v>289696</v>
          </cell>
        </row>
        <row r="213">
          <cell r="H213">
            <v>1025593</v>
          </cell>
        </row>
        <row r="214">
          <cell r="H214">
            <v>348335</v>
          </cell>
        </row>
        <row r="215">
          <cell r="H215">
            <v>516091</v>
          </cell>
        </row>
        <row r="216">
          <cell r="H216">
            <v>731749</v>
          </cell>
        </row>
        <row r="217">
          <cell r="H217">
            <v>281046</v>
          </cell>
        </row>
        <row r="218">
          <cell r="H218">
            <v>285990</v>
          </cell>
        </row>
        <row r="219">
          <cell r="H219">
            <v>198574</v>
          </cell>
        </row>
        <row r="221">
          <cell r="H221">
            <v>1223917624</v>
          </cell>
        </row>
        <row r="222">
          <cell r="H222">
            <v>5000000</v>
          </cell>
        </row>
        <row r="223">
          <cell r="H223">
            <v>5000000</v>
          </cell>
        </row>
        <row r="224">
          <cell r="H224">
            <v>5000000</v>
          </cell>
        </row>
        <row r="225">
          <cell r="H225">
            <v>5000000</v>
          </cell>
        </row>
        <row r="226">
          <cell r="H226">
            <v>5000000</v>
          </cell>
        </row>
        <row r="227">
          <cell r="H227">
            <v>65555000</v>
          </cell>
        </row>
        <row r="228">
          <cell r="H228">
            <v>6400000</v>
          </cell>
        </row>
        <row r="229">
          <cell r="H229">
            <v>13680000</v>
          </cell>
        </row>
        <row r="230">
          <cell r="H230">
            <v>84500000</v>
          </cell>
        </row>
        <row r="231">
          <cell r="H231">
            <v>19000000</v>
          </cell>
        </row>
        <row r="232">
          <cell r="H232">
            <v>30000000</v>
          </cell>
        </row>
        <row r="233">
          <cell r="H233">
            <v>9900000</v>
          </cell>
        </row>
        <row r="234">
          <cell r="H234">
            <v>176000000</v>
          </cell>
        </row>
        <row r="235">
          <cell r="H235">
            <v>2700000</v>
          </cell>
        </row>
        <row r="236">
          <cell r="H236">
            <v>4000000</v>
          </cell>
        </row>
        <row r="237">
          <cell r="H237">
            <v>4000000</v>
          </cell>
        </row>
        <row r="238">
          <cell r="H238">
            <v>225961454</v>
          </cell>
        </row>
        <row r="239">
          <cell r="H239">
            <v>20000000</v>
          </cell>
        </row>
        <row r="240">
          <cell r="H240">
            <v>16000000</v>
          </cell>
        </row>
        <row r="241">
          <cell r="H241">
            <v>44000000</v>
          </cell>
        </row>
        <row r="242">
          <cell r="H242">
            <v>19283636</v>
          </cell>
        </row>
        <row r="243">
          <cell r="H243">
            <v>19283636</v>
          </cell>
        </row>
        <row r="244">
          <cell r="H244">
            <v>133680929</v>
          </cell>
        </row>
        <row r="246">
          <cell r="H246">
            <v>26706735</v>
          </cell>
        </row>
        <row r="247">
          <cell r="H247">
            <v>43549562</v>
          </cell>
        </row>
        <row r="248">
          <cell r="H248">
            <v>4197845</v>
          </cell>
        </row>
        <row r="249">
          <cell r="H249">
            <v>77726603</v>
          </cell>
        </row>
        <row r="250">
          <cell r="H250">
            <v>13263744</v>
          </cell>
        </row>
        <row r="251">
          <cell r="H251">
            <v>873122</v>
          </cell>
        </row>
        <row r="252">
          <cell r="H252">
            <v>864833</v>
          </cell>
        </row>
        <row r="253">
          <cell r="H253">
            <v>980172</v>
          </cell>
        </row>
        <row r="254">
          <cell r="H254">
            <v>240000</v>
          </cell>
        </row>
        <row r="255">
          <cell r="H255">
            <v>316607</v>
          </cell>
        </row>
        <row r="256">
          <cell r="H256">
            <v>3196930</v>
          </cell>
        </row>
        <row r="257">
          <cell r="H257">
            <v>5722350</v>
          </cell>
        </row>
        <row r="258">
          <cell r="H258">
            <v>6717578</v>
          </cell>
        </row>
        <row r="259">
          <cell r="H259">
            <v>20108307</v>
          </cell>
        </row>
        <row r="260">
          <cell r="H260">
            <v>33922031</v>
          </cell>
        </row>
        <row r="261">
          <cell r="H261">
            <v>8018371</v>
          </cell>
        </row>
        <row r="262">
          <cell r="H262">
            <v>8296282</v>
          </cell>
        </row>
        <row r="264">
          <cell r="H264">
            <v>675000000</v>
          </cell>
        </row>
        <row r="265">
          <cell r="H265">
            <v>1895000000</v>
          </cell>
        </row>
        <row r="266">
          <cell r="H266">
            <v>2724231000</v>
          </cell>
        </row>
        <row r="267">
          <cell r="H267">
            <v>4815769000</v>
          </cell>
        </row>
        <row r="268">
          <cell r="H268">
            <v>7500000</v>
          </cell>
        </row>
        <row r="269">
          <cell r="H269">
            <v>3060000000</v>
          </cell>
        </row>
        <row r="270">
          <cell r="H270">
            <v>940000000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DKT"/>
      <sheetName val="BCTS"/>
      <sheetName val="BCTDGT"/>
      <sheetName val="BCHD"/>
      <sheetName val="DMDT"/>
      <sheetName val="1 SO CHI TIEU"/>
      <sheetName val="BCHD (B02)"/>
      <sheetName val="TMBCTC"/>
      <sheetName val="GTTSR"/>
      <sheetName val="Securities"/>
    </sheetNames>
    <sheetDataSet>
      <sheetData sheetId="0">
        <row r="28">
          <cell r="C28" t="str">
            <v>NỢ PHẢI TRẢ/ LIABILITES</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CTS-B02-QM"/>
      <sheetName val="BCHD-B01-QM(198)"/>
      <sheetName val="BCTDGT-PL26"/>
      <sheetName val="BCTS-PL34"/>
      <sheetName val="BCHD-PL34"/>
      <sheetName val="DMDT-PL34"/>
      <sheetName val="1 SO CHI TIEU-PL34"/>
      <sheetName val="TMBCTC"/>
      <sheetName val="PL 31"/>
      <sheetName val="BCHD (B02)"/>
      <sheetName val="Securities"/>
      <sheetName val="GTTSR-PL24"/>
    </sheetNames>
    <sheetDataSet>
      <sheetData sheetId="1">
        <row r="10">
          <cell r="C10" t="str">
            <v>KỲ BÁO CÁO/ THIS PERIOD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8-QD35"/>
      <sheetName val="15-tuan-QD35"/>
      <sheetName val="CBTT-08"/>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6-6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M CT"/>
      <sheetName val="HT TK"/>
      <sheetName val="ND"/>
      <sheetName val="Ktra"/>
      <sheetName val="NKC"/>
      <sheetName val="Sheet1"/>
      <sheetName val="LTGNH"/>
      <sheetName val="CDTK"/>
      <sheetName val="Lead"/>
      <sheetName val="B01-63"/>
      <sheetName val="PL 14 -35"/>
      <sheetName val="PL 15-35"/>
      <sheetName val="PL 17-35"/>
      <sheetName val="PL 18 -35"/>
      <sheetName val="PL 16-35"/>
      <sheetName val="Congno"/>
      <sheetName val="Socai Dtu PPC"/>
      <sheetName val="TT"/>
      <sheetName val="TM"/>
      <sheetName val="PL07 QII"/>
      <sheetName val="PL12 QII"/>
      <sheetName val="PL13 QII"/>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M CT"/>
      <sheetName val="HT TK"/>
      <sheetName val="ND"/>
      <sheetName val="Ktra"/>
      <sheetName val="NKC"/>
      <sheetName val="Lead"/>
      <sheetName val="CDTK"/>
      <sheetName val="Socai"/>
      <sheetName val="Congno"/>
      <sheetName val="Chitiet Cno"/>
      <sheetName val="CDKT"/>
      <sheetName val="KQ"/>
      <sheetName val="TT"/>
      <sheetName val="TM"/>
      <sheetName val="PL07"/>
      <sheetName val="PL12"/>
      <sheetName val="PL13"/>
      <sheetName val="PL07 QII"/>
      <sheetName val="PL12 QII"/>
      <sheetName val="PL13 QII"/>
      <sheetName val="Bs-V"/>
      <sheetName val="Bs-E"/>
      <sheetName val="PL-V"/>
      <sheetName val="PL-E"/>
      <sheetName val="Nky mban CK"/>
      <sheetName val="Socai Dtu"/>
    </sheetNames>
    <sheetDataSet>
      <sheetData sheetId="6">
        <row r="105">
          <cell r="G105">
            <v>26371275</v>
          </cell>
          <cell r="M105" t="str">
            <v>CF10</v>
          </cell>
        </row>
        <row r="106">
          <cell r="G106">
            <v>0</v>
          </cell>
        </row>
        <row r="107">
          <cell r="G107">
            <v>0</v>
          </cell>
        </row>
        <row r="108">
          <cell r="G108">
            <v>1955000</v>
          </cell>
          <cell r="M108" t="str">
            <v>CF2</v>
          </cell>
        </row>
        <row r="109">
          <cell r="G109">
            <v>0</v>
          </cell>
          <cell r="M109" t="str">
            <v>CF2</v>
          </cell>
        </row>
        <row r="110">
          <cell r="G110">
            <v>0</v>
          </cell>
          <cell r="M110" t="str">
            <v>CF2</v>
          </cell>
        </row>
        <row r="111">
          <cell r="G111">
            <v>2376792</v>
          </cell>
          <cell r="M111" t="str">
            <v>CF2</v>
          </cell>
        </row>
        <row r="112">
          <cell r="G112">
            <v>3571050</v>
          </cell>
          <cell r="M112" t="str">
            <v>CF9</v>
          </cell>
        </row>
        <row r="113">
          <cell r="G113">
            <v>0</v>
          </cell>
          <cell r="M113" t="str">
            <v>CF9</v>
          </cell>
        </row>
        <row r="114">
          <cell r="G114">
            <v>2693866</v>
          </cell>
          <cell r="M114" t="str">
            <v>CF9</v>
          </cell>
        </row>
        <row r="115">
          <cell r="G115">
            <v>3230630</v>
          </cell>
          <cell r="M115" t="str">
            <v>CF9</v>
          </cell>
        </row>
        <row r="116">
          <cell r="G116">
            <v>11235378</v>
          </cell>
          <cell r="M116" t="str">
            <v>CF9</v>
          </cell>
        </row>
        <row r="117">
          <cell r="G117">
            <v>13622000</v>
          </cell>
          <cell r="M117" t="str">
            <v>CF8</v>
          </cell>
        </row>
        <row r="118">
          <cell r="G118">
            <v>4335216</v>
          </cell>
          <cell r="M118" t="str">
            <v>CF8</v>
          </cell>
        </row>
        <row r="119">
          <cell r="G119">
            <v>43998656</v>
          </cell>
          <cell r="M119" t="str">
            <v>CF9</v>
          </cell>
        </row>
        <row r="120">
          <cell r="G120">
            <v>41817718</v>
          </cell>
          <cell r="M120" t="str">
            <v>CF3</v>
          </cell>
        </row>
        <row r="121">
          <cell r="G121">
            <v>37805370</v>
          </cell>
          <cell r="M121" t="str">
            <v>CF3</v>
          </cell>
        </row>
        <row r="122">
          <cell r="G122">
            <v>0</v>
          </cell>
          <cell r="M122" t="str">
            <v>CF3</v>
          </cell>
        </row>
        <row r="123">
          <cell r="G123">
            <v>7114577</v>
          </cell>
          <cell r="M123" t="str">
            <v>CF3</v>
          </cell>
        </row>
        <row r="124">
          <cell r="G124">
            <v>0</v>
          </cell>
          <cell r="M124" t="str">
            <v>CF3</v>
          </cell>
        </row>
        <row r="125">
          <cell r="G125">
            <v>0</v>
          </cell>
          <cell r="M125" t="str">
            <v>CF8</v>
          </cell>
        </row>
        <row r="126">
          <cell r="G126">
            <v>0</v>
          </cell>
          <cell r="M126" t="str">
            <v>CF9</v>
          </cell>
        </row>
        <row r="127">
          <cell r="G127">
            <v>6540213</v>
          </cell>
          <cell r="M127" t="str">
            <v>CF4</v>
          </cell>
        </row>
        <row r="128">
          <cell r="G128">
            <v>157272767</v>
          </cell>
          <cell r="M128" t="str">
            <v>CF4</v>
          </cell>
        </row>
        <row r="129">
          <cell r="G129">
            <v>18824413</v>
          </cell>
          <cell r="M129" t="str">
            <v>CF6</v>
          </cell>
        </row>
        <row r="130">
          <cell r="G130">
            <v>21026981</v>
          </cell>
          <cell r="M130" t="str">
            <v>CF6</v>
          </cell>
        </row>
        <row r="131">
          <cell r="G131">
            <v>197677</v>
          </cell>
          <cell r="M131" t="str">
            <v>CF6</v>
          </cell>
        </row>
        <row r="132">
          <cell r="G132">
            <v>19459375</v>
          </cell>
          <cell r="M132" t="str">
            <v>CF9</v>
          </cell>
        </row>
        <row r="133">
          <cell r="G133">
            <v>11577100</v>
          </cell>
          <cell r="M133" t="str">
            <v>CF9</v>
          </cell>
        </row>
        <row r="134">
          <cell r="G134">
            <v>2946500</v>
          </cell>
          <cell r="M134" t="str">
            <v>CF7</v>
          </cell>
        </row>
        <row r="135">
          <cell r="G135">
            <v>0</v>
          </cell>
          <cell r="M135" t="str">
            <v>CF7</v>
          </cell>
        </row>
        <row r="136">
          <cell r="G136">
            <v>2360750</v>
          </cell>
          <cell r="M136" t="str">
            <v>CF7</v>
          </cell>
        </row>
        <row r="137">
          <cell r="G137">
            <v>8231400</v>
          </cell>
          <cell r="M137" t="str">
            <v>CF7</v>
          </cell>
        </row>
        <row r="138">
          <cell r="G138">
            <v>0</v>
          </cell>
          <cell r="M138" t="str">
            <v>CF7</v>
          </cell>
        </row>
        <row r="139">
          <cell r="G139">
            <v>74969608</v>
          </cell>
          <cell r="M139" t="str">
            <v>CF7</v>
          </cell>
        </row>
        <row r="140">
          <cell r="G140">
            <v>0</v>
          </cell>
          <cell r="M140" t="str">
            <v>CF7</v>
          </cell>
        </row>
        <row r="141">
          <cell r="G141">
            <v>0</v>
          </cell>
          <cell r="M141" t="str">
            <v>CF7</v>
          </cell>
        </row>
        <row r="142">
          <cell r="G142">
            <v>22000000</v>
          </cell>
          <cell r="M142" t="str">
            <v>CF2</v>
          </cell>
        </row>
        <row r="143">
          <cell r="G143">
            <v>3695374</v>
          </cell>
          <cell r="M143" t="str">
            <v>CF9</v>
          </cell>
        </row>
        <row r="144">
          <cell r="G144">
            <v>0</v>
          </cell>
          <cell r="M144" t="str">
            <v>CF7</v>
          </cell>
        </row>
        <row r="145">
          <cell r="G145">
            <v>0</v>
          </cell>
          <cell r="M145" t="str">
            <v>CF5</v>
          </cell>
        </row>
        <row r="146">
          <cell r="G146">
            <v>19354333</v>
          </cell>
          <cell r="M146" t="str">
            <v>CF4</v>
          </cell>
        </row>
        <row r="147">
          <cell r="G147">
            <v>3713890</v>
          </cell>
          <cell r="M147" t="str">
            <v>CF8</v>
          </cell>
        </row>
        <row r="148">
          <cell r="G148">
            <v>0</v>
          </cell>
          <cell r="M148" t="str">
            <v>CF8</v>
          </cell>
        </row>
        <row r="149">
          <cell r="G149">
            <v>-24000000</v>
          </cell>
          <cell r="M149" t="str">
            <v>CF4</v>
          </cell>
        </row>
        <row r="150">
          <cell r="G150">
            <v>29461000</v>
          </cell>
          <cell r="M150" t="str">
            <v>CF4</v>
          </cell>
        </row>
        <row r="151">
          <cell r="G151">
            <v>3900000</v>
          </cell>
          <cell r="M151" t="str">
            <v>CF2</v>
          </cell>
        </row>
        <row r="152">
          <cell r="G152">
            <v>13325575</v>
          </cell>
          <cell r="M152" t="str">
            <v>CF7</v>
          </cell>
        </row>
        <row r="153">
          <cell r="G153">
            <v>8200000</v>
          </cell>
          <cell r="M153" t="str">
            <v>CF7</v>
          </cell>
        </row>
        <row r="154">
          <cell r="G154">
            <v>1044000</v>
          </cell>
          <cell r="M154" t="str">
            <v>CF9</v>
          </cell>
        </row>
        <row r="155">
          <cell r="G155">
            <v>11800000</v>
          </cell>
          <cell r="M155" t="str">
            <v>CF1</v>
          </cell>
        </row>
        <row r="156">
          <cell r="G156">
            <v>0</v>
          </cell>
          <cell r="M156" t="str">
            <v>CF2</v>
          </cell>
        </row>
        <row r="157">
          <cell r="G157">
            <v>0</v>
          </cell>
          <cell r="M157" t="str">
            <v>CF10</v>
          </cell>
        </row>
        <row r="158">
          <cell r="G158">
            <v>4668672900</v>
          </cell>
          <cell r="M158" t="str">
            <v>CF10</v>
          </cell>
        </row>
        <row r="159">
          <cell r="G159">
            <v>3100000</v>
          </cell>
          <cell r="M159" t="str">
            <v>CF1</v>
          </cell>
        </row>
        <row r="160">
          <cell r="G160">
            <v>0</v>
          </cell>
          <cell r="M160" t="str">
            <v>CF1</v>
          </cell>
        </row>
        <row r="161">
          <cell r="G161">
            <v>0</v>
          </cell>
          <cell r="M161" t="str">
            <v>CF1</v>
          </cell>
        </row>
        <row r="162">
          <cell r="G162">
            <v>0</v>
          </cell>
          <cell r="M162" t="str">
            <v>CF1</v>
          </cell>
        </row>
        <row r="163">
          <cell r="G163">
            <v>0</v>
          </cell>
          <cell r="M163" t="str">
            <v>CF1</v>
          </cell>
        </row>
        <row r="164">
          <cell r="G164">
            <v>0</v>
          </cell>
          <cell r="M164" t="str">
            <v>CF1</v>
          </cell>
        </row>
        <row r="165">
          <cell r="G165">
            <v>7821000</v>
          </cell>
          <cell r="M165" t="str">
            <v>CF9</v>
          </cell>
        </row>
        <row r="166">
          <cell r="G166">
            <v>93901757</v>
          </cell>
        </row>
        <row r="167">
          <cell r="G167">
            <v>0</v>
          </cell>
        </row>
        <row r="168">
          <cell r="G168">
            <v>0</v>
          </cell>
        </row>
        <row r="169">
          <cell r="G169">
            <v>851200</v>
          </cell>
          <cell r="M169" t="str">
            <v>CF11</v>
          </cell>
        </row>
        <row r="170">
          <cell r="G170">
            <v>0</v>
          </cell>
          <cell r="M170" t="str">
            <v>CF11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KC"/>
      <sheetName val="CDPS"/>
      <sheetName val="CDKT"/>
      <sheetName val="KQHDKQ"/>
      <sheetName val="Thuyetminh"/>
      <sheetName val="Socai"/>
      <sheetName val="LCTT"/>
      <sheetName val="KQHDKQ (2)"/>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HTTK"/>
      <sheetName val="Sheet2"/>
      <sheetName val="DTS-6"/>
      <sheetName val="DTS-5"/>
      <sheetName val="DTS-4"/>
      <sheetName val="DTS-3"/>
      <sheetName val="DTS-2"/>
      <sheetName val="DTS-1"/>
      <sheetName val="Ls_XLB_WorkbookFile"/>
      <sheetName val="NKC"/>
      <sheetName val="Ls_AgXLB_WorkbookFile"/>
      <sheetName val="Socai"/>
      <sheetName val="CDPS"/>
      <sheetName val="CDKT A1"/>
      <sheetName val="KQKD A2_QĐ63"/>
      <sheetName val="BCTS A3 PL14"/>
      <sheetName val="TSR PL15"/>
      <sheetName val="HDDT A4 PL16_QĐ38"/>
      <sheetName val="DMDT PL17"/>
      <sheetName val="CTHD PL18"/>
      <sheetName val="TM"/>
      <sheetName val="Cong no"/>
      <sheetName val="Chi tiet Cno"/>
      <sheetName val="Market Price"/>
      <sheetName val="LEAD"/>
      <sheetName val="NXT"/>
      <sheetName val="TN_CP"/>
      <sheetName val="Chi tiet Dtu"/>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M CT"/>
      <sheetName val="HT TK"/>
      <sheetName val="ND"/>
      <sheetName val="Ktra"/>
      <sheetName val="NKC"/>
      <sheetName val="DGL"/>
      <sheetName val="Kch1"/>
      <sheetName val="Kch2"/>
      <sheetName val="Lead"/>
      <sheetName val="CDTK"/>
      <sheetName val="Bang CĐKT"/>
      <sheetName val="PL 14 -05"/>
      <sheetName val="15"/>
      <sheetName val="PL 16"/>
      <sheetName val="PL 17"/>
      <sheetName val="PL 18 -07"/>
      <sheetName val="Socai"/>
      <sheetName val="Congno"/>
      <sheetName val="Socai Dtu"/>
      <sheetName val="Chitiet Cno"/>
      <sheetName val="Socai Dtu PPC"/>
      <sheetName val="TT"/>
      <sheetName val="TM"/>
      <sheetName val="PL07 QII"/>
      <sheetName val="PL12 QII"/>
      <sheetName val="PL13 QII"/>
      <sheetName val="Nky mban CK"/>
    </sheetNames>
    <sheetDataSet>
      <sheetData sheetId="17">
        <row r="13">
          <cell r="A13" t="str">
            <v>TK 131301</v>
          </cell>
        </row>
        <row r="14">
          <cell r="A14" t="str">
            <v>131301-HSBC</v>
          </cell>
        </row>
        <row r="15">
          <cell r="A15" t="str">
            <v>131301-SCBSG</v>
          </cell>
        </row>
        <row r="16">
          <cell r="A16" t="str">
            <v>131301-SCBGD</v>
          </cell>
        </row>
        <row r="17">
          <cell r="A17" t="str">
            <v>131301-SCBTP</v>
          </cell>
        </row>
        <row r="18">
          <cell r="A18" t="str">
            <v>131301-SCBQ4</v>
          </cell>
        </row>
        <row r="19">
          <cell r="A19" t="str">
            <v>131301-ANZ</v>
          </cell>
        </row>
        <row r="20">
          <cell r="A20" t="str">
            <v>131301-EXM1</v>
          </cell>
        </row>
        <row r="21">
          <cell r="A21" t="str">
            <v>131301-PD</v>
          </cell>
        </row>
        <row r="22">
          <cell r="A22" t="str">
            <v>131301-TECH</v>
          </cell>
        </row>
        <row r="23">
          <cell r="A23" t="str">
            <v>131301-INII</v>
          </cell>
        </row>
        <row r="24">
          <cell r="A24" t="str">
            <v>131301-NA</v>
          </cell>
        </row>
        <row r="25">
          <cell r="A25" t="str">
            <v>131301-VA</v>
          </cell>
        </row>
        <row r="26">
          <cell r="A26" t="str">
            <v>131301-DA</v>
          </cell>
        </row>
        <row r="27">
          <cell r="A27" t="str">
            <v>131301-ĐT-GĐ</v>
          </cell>
        </row>
        <row r="28">
          <cell r="A28" t="str">
            <v>131301-KKH</v>
          </cell>
        </row>
        <row r="29">
          <cell r="A29" t="str">
            <v>131101-X</v>
          </cell>
        </row>
        <row r="30">
          <cell r="A30" t="str">
            <v>131601</v>
          </cell>
        </row>
        <row r="31">
          <cell r="A31" t="str">
            <v>131601-A</v>
          </cell>
        </row>
        <row r="32">
          <cell r="A32" t="str">
            <v>131601-B</v>
          </cell>
        </row>
        <row r="33">
          <cell r="A33" t="str">
            <v>131601-C</v>
          </cell>
        </row>
        <row r="34">
          <cell r="A34" t="str">
            <v>131601-4</v>
          </cell>
        </row>
        <row r="35">
          <cell r="A35" t="str">
            <v>131601-5</v>
          </cell>
        </row>
        <row r="36">
          <cell r="A36" t="str">
            <v>131601-6</v>
          </cell>
        </row>
        <row r="37">
          <cell r="A37" t="str">
            <v>131601-7</v>
          </cell>
        </row>
        <row r="38">
          <cell r="A38" t="str">
            <v>131601-8</v>
          </cell>
        </row>
        <row r="39">
          <cell r="A39" t="str">
            <v>131601-9</v>
          </cell>
        </row>
        <row r="40">
          <cell r="A40" t="str">
            <v>131601-10</v>
          </cell>
        </row>
        <row r="41">
          <cell r="A41" t="str">
            <v>131601-11</v>
          </cell>
        </row>
        <row r="42">
          <cell r="A42" t="str">
            <v>131601-12</v>
          </cell>
        </row>
        <row r="43">
          <cell r="A43" t="str">
            <v>131601-13</v>
          </cell>
        </row>
        <row r="44">
          <cell r="A44" t="str">
            <v>131601-14</v>
          </cell>
        </row>
        <row r="45">
          <cell r="A45" t="str">
            <v>131601-15</v>
          </cell>
        </row>
        <row r="46">
          <cell r="A46" t="str">
            <v>131601-16</v>
          </cell>
        </row>
        <row r="47">
          <cell r="A47" t="str">
            <v>131601-17</v>
          </cell>
        </row>
        <row r="48">
          <cell r="A48" t="str">
            <v>131601-18</v>
          </cell>
        </row>
        <row r="49">
          <cell r="A49" t="str">
            <v>131601-19</v>
          </cell>
        </row>
        <row r="50">
          <cell r="A50" t="str">
            <v>131601-20</v>
          </cell>
        </row>
        <row r="51">
          <cell r="A51" t="str">
            <v>131601-21</v>
          </cell>
        </row>
        <row r="52">
          <cell r="A52" t="str">
            <v>131601-22</v>
          </cell>
        </row>
        <row r="53">
          <cell r="A53" t="str">
            <v>131601-23</v>
          </cell>
        </row>
        <row r="54">
          <cell r="A54" t="str">
            <v>131601-24</v>
          </cell>
        </row>
        <row r="55">
          <cell r="A55" t="str">
            <v>131601-25</v>
          </cell>
        </row>
        <row r="56">
          <cell r="A56" t="str">
            <v>131601-26</v>
          </cell>
        </row>
        <row r="57">
          <cell r="A57" t="str">
            <v>131601-27</v>
          </cell>
        </row>
        <row r="58">
          <cell r="A58" t="str">
            <v>131601-28</v>
          </cell>
        </row>
        <row r="59">
          <cell r="A59" t="str">
            <v>131601-29</v>
          </cell>
        </row>
        <row r="60">
          <cell r="A60" t="str">
            <v>131601-30</v>
          </cell>
        </row>
        <row r="61">
          <cell r="A61" t="str">
            <v>131601-31</v>
          </cell>
        </row>
        <row r="62">
          <cell r="A62" t="str">
            <v>131601-32</v>
          </cell>
        </row>
        <row r="63">
          <cell r="A63" t="str">
            <v>131601-33</v>
          </cell>
        </row>
        <row r="64">
          <cell r="A64" t="str">
            <v>131601-34</v>
          </cell>
        </row>
        <row r="65">
          <cell r="A65" t="str">
            <v>131601-35</v>
          </cell>
        </row>
        <row r="66">
          <cell r="A66" t="str">
            <v>131601-36</v>
          </cell>
        </row>
        <row r="67">
          <cell r="A67" t="str">
            <v>131601-37</v>
          </cell>
        </row>
        <row r="68">
          <cell r="A68" t="str">
            <v>131601-38</v>
          </cell>
        </row>
        <row r="69">
          <cell r="A69" t="str">
            <v>131601-39</v>
          </cell>
        </row>
        <row r="70">
          <cell r="A70" t="str">
            <v>131601-40</v>
          </cell>
        </row>
        <row r="71">
          <cell r="A71" t="str">
            <v>131601-X</v>
          </cell>
        </row>
        <row r="72">
          <cell r="A72" t="str">
            <v>131602</v>
          </cell>
        </row>
        <row r="73">
          <cell r="A73" t="str">
            <v>131602-A</v>
          </cell>
        </row>
        <row r="74">
          <cell r="A74" t="str">
            <v>131602-B</v>
          </cell>
        </row>
        <row r="75">
          <cell r="A75" t="str">
            <v>131602-C</v>
          </cell>
        </row>
        <row r="76">
          <cell r="A76" t="str">
            <v>131602-4</v>
          </cell>
        </row>
        <row r="77">
          <cell r="A77" t="str">
            <v>131602-5</v>
          </cell>
        </row>
        <row r="78">
          <cell r="A78" t="str">
            <v>131602-6</v>
          </cell>
        </row>
        <row r="79">
          <cell r="A79" t="str">
            <v>131602-7</v>
          </cell>
        </row>
        <row r="80">
          <cell r="A80" t="str">
            <v>131602-8</v>
          </cell>
        </row>
        <row r="81">
          <cell r="A81" t="str">
            <v>131602-9</v>
          </cell>
        </row>
        <row r="82">
          <cell r="A82" t="str">
            <v>131602-10</v>
          </cell>
        </row>
        <row r="83">
          <cell r="A83" t="str">
            <v>131602-11</v>
          </cell>
        </row>
        <row r="84">
          <cell r="A84" t="str">
            <v>131602-12</v>
          </cell>
        </row>
        <row r="85">
          <cell r="A85" t="str">
            <v>131602-13</v>
          </cell>
        </row>
        <row r="86">
          <cell r="A86" t="str">
            <v>131602-14</v>
          </cell>
        </row>
        <row r="87">
          <cell r="A87" t="str">
            <v>131602-15</v>
          </cell>
        </row>
        <row r="88">
          <cell r="A88" t="str">
            <v>131602-16</v>
          </cell>
        </row>
        <row r="89">
          <cell r="A89" t="str">
            <v>131602-17</v>
          </cell>
        </row>
        <row r="90">
          <cell r="A90" t="str">
            <v>131602-18</v>
          </cell>
        </row>
        <row r="91">
          <cell r="A91" t="str">
            <v>131602-19</v>
          </cell>
        </row>
        <row r="92">
          <cell r="A92" t="str">
            <v>131602-20</v>
          </cell>
        </row>
        <row r="93">
          <cell r="A93" t="str">
            <v>131602-X</v>
          </cell>
        </row>
        <row r="94">
          <cell r="A94" t="str">
            <v>131603</v>
          </cell>
        </row>
        <row r="95">
          <cell r="A95" t="str">
            <v>131603-A</v>
          </cell>
        </row>
        <row r="96">
          <cell r="A96" t="str">
            <v>131603-B</v>
          </cell>
        </row>
        <row r="97">
          <cell r="A97" t="str">
            <v>131603-C</v>
          </cell>
        </row>
        <row r="98">
          <cell r="A98" t="str">
            <v>131603-4</v>
          </cell>
        </row>
        <row r="99">
          <cell r="A99" t="str">
            <v>131603-5</v>
          </cell>
        </row>
        <row r="100">
          <cell r="A100" t="str">
            <v>131603-6</v>
          </cell>
        </row>
        <row r="101">
          <cell r="A101" t="str">
            <v>131603-7</v>
          </cell>
        </row>
        <row r="102">
          <cell r="A102" t="str">
            <v>131603-8</v>
          </cell>
        </row>
        <row r="103">
          <cell r="A103" t="str">
            <v>131603-9</v>
          </cell>
        </row>
        <row r="104">
          <cell r="A104" t="str">
            <v>131603-10</v>
          </cell>
        </row>
        <row r="105">
          <cell r="A105" t="str">
            <v>131603-11</v>
          </cell>
        </row>
        <row r="106">
          <cell r="A106" t="str">
            <v>131603-12</v>
          </cell>
        </row>
        <row r="107">
          <cell r="A107" t="str">
            <v>131603-13</v>
          </cell>
        </row>
        <row r="108">
          <cell r="A108" t="str">
            <v>131603-14</v>
          </cell>
        </row>
        <row r="109">
          <cell r="A109" t="str">
            <v>131603-15</v>
          </cell>
        </row>
        <row r="110">
          <cell r="A110" t="str">
            <v>131603-16</v>
          </cell>
        </row>
        <row r="111">
          <cell r="A111" t="str">
            <v>131603-17</v>
          </cell>
        </row>
        <row r="112">
          <cell r="A112" t="str">
            <v>131603-18</v>
          </cell>
        </row>
        <row r="113">
          <cell r="A113" t="str">
            <v>131603-19</v>
          </cell>
        </row>
        <row r="114">
          <cell r="A114" t="str">
            <v>131603-20</v>
          </cell>
        </row>
        <row r="115">
          <cell r="A115" t="str">
            <v>131603-21</v>
          </cell>
        </row>
        <row r="116">
          <cell r="A116" t="str">
            <v>131603-22</v>
          </cell>
        </row>
        <row r="117">
          <cell r="A117" t="str">
            <v>131603-23</v>
          </cell>
        </row>
        <row r="118">
          <cell r="A118" t="str">
            <v>131603-24</v>
          </cell>
        </row>
        <row r="119">
          <cell r="A119" t="str">
            <v>131603-25</v>
          </cell>
        </row>
        <row r="120">
          <cell r="A120" t="str">
            <v>131603-26</v>
          </cell>
        </row>
        <row r="121">
          <cell r="A121" t="str">
            <v>131603-27</v>
          </cell>
        </row>
        <row r="122">
          <cell r="A122" t="str">
            <v>131603-28</v>
          </cell>
        </row>
        <row r="123">
          <cell r="A123" t="str">
            <v>131603-29</v>
          </cell>
        </row>
        <row r="124">
          <cell r="A124" t="str">
            <v>131603-30</v>
          </cell>
        </row>
        <row r="125">
          <cell r="A125" t="str">
            <v>131603-31</v>
          </cell>
        </row>
        <row r="126">
          <cell r="A126" t="str">
            <v>131603-32</v>
          </cell>
        </row>
        <row r="127">
          <cell r="A127" t="str">
            <v>131603-33</v>
          </cell>
        </row>
        <row r="128">
          <cell r="A128" t="str">
            <v>131603-34</v>
          </cell>
        </row>
        <row r="129">
          <cell r="A129" t="str">
            <v>131603-35</v>
          </cell>
        </row>
        <row r="130">
          <cell r="A130" t="str">
            <v>131603-36</v>
          </cell>
        </row>
        <row r="131">
          <cell r="A131" t="str">
            <v>131603-37</v>
          </cell>
        </row>
        <row r="132">
          <cell r="A132" t="str">
            <v>131603-38</v>
          </cell>
        </row>
        <row r="133">
          <cell r="A133" t="str">
            <v>131603-39</v>
          </cell>
        </row>
        <row r="134">
          <cell r="A134" t="str">
            <v>131603-40</v>
          </cell>
        </row>
        <row r="135">
          <cell r="A135" t="str">
            <v>131603-41</v>
          </cell>
        </row>
        <row r="136">
          <cell r="A136" t="str">
            <v>131603-42</v>
          </cell>
        </row>
        <row r="137">
          <cell r="A137" t="str">
            <v>131603-43</v>
          </cell>
        </row>
        <row r="138">
          <cell r="A138" t="str">
            <v>131603-44</v>
          </cell>
        </row>
        <row r="139">
          <cell r="A139" t="str">
            <v>131603-45</v>
          </cell>
        </row>
        <row r="140">
          <cell r="A140" t="str">
            <v>131603-46</v>
          </cell>
        </row>
        <row r="141">
          <cell r="A141" t="str">
            <v>131603-47</v>
          </cell>
        </row>
        <row r="142">
          <cell r="A142" t="str">
            <v>131603-48</v>
          </cell>
        </row>
        <row r="143">
          <cell r="A143" t="str">
            <v>131603-49</v>
          </cell>
        </row>
        <row r="144">
          <cell r="A144" t="str">
            <v>131603-50</v>
          </cell>
        </row>
        <row r="145">
          <cell r="A145" t="str">
            <v>131603-51</v>
          </cell>
        </row>
        <row r="146">
          <cell r="A146" t="str">
            <v>131603-52</v>
          </cell>
        </row>
        <row r="147">
          <cell r="A147" t="str">
            <v>131603-53</v>
          </cell>
        </row>
        <row r="148">
          <cell r="A148" t="str">
            <v>131603-54</v>
          </cell>
        </row>
        <row r="149">
          <cell r="A149" t="str">
            <v>131603-55</v>
          </cell>
        </row>
        <row r="150">
          <cell r="A150" t="str">
            <v>131603-56</v>
          </cell>
        </row>
        <row r="151">
          <cell r="A151" t="str">
            <v>131603-57</v>
          </cell>
        </row>
        <row r="152">
          <cell r="A152" t="str">
            <v>131603-58</v>
          </cell>
        </row>
        <row r="153">
          <cell r="A153" t="str">
            <v>131603-59</v>
          </cell>
        </row>
        <row r="154">
          <cell r="A154" t="str">
            <v>131603-60</v>
          </cell>
        </row>
        <row r="155">
          <cell r="A155" t="str">
            <v>131603-61</v>
          </cell>
        </row>
        <row r="156">
          <cell r="A156" t="str">
            <v>131603-62</v>
          </cell>
        </row>
        <row r="157">
          <cell r="A157" t="str">
            <v>131603-63</v>
          </cell>
        </row>
        <row r="158">
          <cell r="A158" t="str">
            <v>131603-64</v>
          </cell>
        </row>
        <row r="159">
          <cell r="A159" t="str">
            <v>131603-65</v>
          </cell>
        </row>
        <row r="160">
          <cell r="A160" t="str">
            <v>131603-66</v>
          </cell>
        </row>
        <row r="161">
          <cell r="A161" t="str">
            <v>131603-67</v>
          </cell>
        </row>
        <row r="162">
          <cell r="A162" t="str">
            <v>131603-68</v>
          </cell>
        </row>
        <row r="163">
          <cell r="A163" t="str">
            <v>131603-69</v>
          </cell>
        </row>
        <row r="164">
          <cell r="A164" t="str">
            <v>131603-70</v>
          </cell>
        </row>
        <row r="165">
          <cell r="A165" t="str">
            <v>131603-X</v>
          </cell>
        </row>
        <row r="166">
          <cell r="A166" t="str">
            <v>138801</v>
          </cell>
        </row>
        <row r="167">
          <cell r="A167" t="str">
            <v>138801-CHUONG</v>
          </cell>
        </row>
        <row r="168">
          <cell r="A168" t="str">
            <v>138801-HONG</v>
          </cell>
        </row>
        <row r="169">
          <cell r="A169" t="str">
            <v>138801-LYNH</v>
          </cell>
        </row>
        <row r="170">
          <cell r="A170" t="str">
            <v>138801-TAN</v>
          </cell>
        </row>
        <row r="171">
          <cell r="A171" t="str">
            <v>138801-KANH</v>
          </cell>
        </row>
        <row r="172">
          <cell r="A172" t="str">
            <v>138801-KHANH</v>
          </cell>
        </row>
        <row r="173">
          <cell r="A173" t="str">
            <v>138801-THAO</v>
          </cell>
        </row>
        <row r="174">
          <cell r="A174" t="str">
            <v>138801-TRAM</v>
          </cell>
        </row>
        <row r="175">
          <cell r="A175" t="str">
            <v>138801-LMYHANH</v>
          </cell>
        </row>
        <row r="176">
          <cell r="A176" t="str">
            <v>138801-NDVU</v>
          </cell>
        </row>
        <row r="177">
          <cell r="A177" t="str">
            <v>138801-TNHAN</v>
          </cell>
        </row>
        <row r="178">
          <cell r="A178" t="str">
            <v>138801-MHOANG</v>
          </cell>
        </row>
        <row r="179">
          <cell r="A179" t="str">
            <v>138801-ATUAN</v>
          </cell>
        </row>
        <row r="180">
          <cell r="A180" t="str">
            <v>138801-HNGHIA</v>
          </cell>
        </row>
        <row r="181">
          <cell r="A181" t="str">
            <v>138801-HHANH</v>
          </cell>
        </row>
        <row r="182">
          <cell r="A182" t="str">
            <v>138801-MLINH</v>
          </cell>
        </row>
        <row r="183">
          <cell r="A183" t="str">
            <v>138801-NPSON</v>
          </cell>
        </row>
        <row r="184">
          <cell r="A184" t="str">
            <v>138801-MNGAN</v>
          </cell>
        </row>
        <row r="185">
          <cell r="A185" t="str">
            <v>138801-LMINH</v>
          </cell>
        </row>
        <row r="186">
          <cell r="A186" t="str">
            <v>138801-HONGPT</v>
          </cell>
        </row>
        <row r="187">
          <cell r="A187" t="str">
            <v>138801-DC</v>
          </cell>
        </row>
        <row r="188">
          <cell r="A188" t="str">
            <v>138801-TRIDUNG</v>
          </cell>
        </row>
        <row r="189">
          <cell r="A189" t="str">
            <v>138801-MAN</v>
          </cell>
        </row>
        <row r="190">
          <cell r="A190" t="str">
            <v>138801-CKHCM</v>
          </cell>
        </row>
        <row r="191">
          <cell r="A191" t="str">
            <v>138801-CKSCB</v>
          </cell>
        </row>
        <row r="192">
          <cell r="A192" t="str">
            <v>138801-TNSON</v>
          </cell>
        </row>
        <row r="193">
          <cell r="A193" t="str">
            <v>138801-TNPHUC</v>
          </cell>
        </row>
        <row r="194">
          <cell r="A194" t="str">
            <v>138801-PPC</v>
          </cell>
        </row>
        <row r="195">
          <cell r="A195" t="str">
            <v>138801-TBTRUNG</v>
          </cell>
        </row>
        <row r="196">
          <cell r="A196" t="str">
            <v>138801-VCB</v>
          </cell>
        </row>
        <row r="197">
          <cell r="A197" t="str">
            <v>138801-HSBC</v>
          </cell>
        </row>
        <row r="198">
          <cell r="A198" t="str">
            <v>138801-NQTRUNG</v>
          </cell>
        </row>
        <row r="199">
          <cell r="A199" t="str">
            <v>138801-THA</v>
          </cell>
        </row>
        <row r="200">
          <cell r="A200" t="str">
            <v>138801-MTBP</v>
          </cell>
        </row>
        <row r="201">
          <cell r="A201" t="str">
            <v>138801-MTRANG</v>
          </cell>
        </row>
        <row r="202">
          <cell r="A202" t="str">
            <v>138801-DGH</v>
          </cell>
        </row>
        <row r="203">
          <cell r="A203" t="str">
            <v>138801-LQLAN</v>
          </cell>
        </row>
        <row r="204">
          <cell r="A204" t="str">
            <v>138801-38</v>
          </cell>
        </row>
        <row r="205">
          <cell r="A205" t="str">
            <v>138801-39</v>
          </cell>
        </row>
        <row r="206">
          <cell r="A206" t="str">
            <v>138801-X</v>
          </cell>
        </row>
        <row r="207">
          <cell r="A207" t="str">
            <v>141101</v>
          </cell>
        </row>
        <row r="208">
          <cell r="A208" t="str">
            <v>141101-TAN</v>
          </cell>
        </row>
        <row r="209">
          <cell r="A209" t="str">
            <v>141101-LYNH</v>
          </cell>
        </row>
        <row r="210">
          <cell r="A210" t="str">
            <v>141101-SON</v>
          </cell>
        </row>
        <row r="211">
          <cell r="A211" t="str">
            <v>141101-CHUONG</v>
          </cell>
        </row>
        <row r="212">
          <cell r="A212" t="str">
            <v>141101-MHOANG</v>
          </cell>
        </row>
        <row r="213">
          <cell r="A213" t="str">
            <v>141101-LMINH</v>
          </cell>
        </row>
        <row r="214">
          <cell r="A214" t="str">
            <v>141101-NDVU</v>
          </cell>
        </row>
        <row r="215">
          <cell r="A215" t="str">
            <v>141101-KANH</v>
          </cell>
        </row>
        <row r="216">
          <cell r="A216" t="str">
            <v>141101-KHANH</v>
          </cell>
        </row>
        <row r="217">
          <cell r="A217" t="str">
            <v>141101-MYLINH</v>
          </cell>
        </row>
        <row r="218">
          <cell r="A218" t="str">
            <v>141101-LCHI</v>
          </cell>
        </row>
        <row r="219">
          <cell r="A219" t="str">
            <v>141101-HNGHIA</v>
          </cell>
        </row>
        <row r="220">
          <cell r="A220" t="str">
            <v>141101-ANHUNG</v>
          </cell>
        </row>
        <row r="221">
          <cell r="A221" t="str">
            <v>141101-MNGAN</v>
          </cell>
        </row>
        <row r="222">
          <cell r="A222" t="str">
            <v>141101-MAI</v>
          </cell>
        </row>
        <row r="223">
          <cell r="A223" t="str">
            <v>141101-NTHHANH</v>
          </cell>
        </row>
        <row r="224">
          <cell r="A224" t="str">
            <v>141101-THLUU</v>
          </cell>
        </row>
        <row r="225">
          <cell r="A225" t="str">
            <v>141101-HGIANG</v>
          </cell>
        </row>
        <row r="226">
          <cell r="A226" t="str">
            <v>141101-TRIDUNG</v>
          </cell>
        </row>
        <row r="227">
          <cell r="A227" t="str">
            <v>141101-THAO</v>
          </cell>
        </row>
        <row r="228">
          <cell r="A228" t="str">
            <v>141101-HVU</v>
          </cell>
        </row>
        <row r="229">
          <cell r="A229" t="str">
            <v>141101-HONG</v>
          </cell>
        </row>
        <row r="230">
          <cell r="A230" t="str">
            <v>141101-ADUNG</v>
          </cell>
        </row>
        <row r="231">
          <cell r="A231" t="str">
            <v>141101-XDUNG</v>
          </cell>
        </row>
        <row r="232">
          <cell r="A232" t="str">
            <v>141101-TRAM</v>
          </cell>
        </row>
        <row r="233">
          <cell r="A233" t="str">
            <v>141101-DHVF1</v>
          </cell>
        </row>
        <row r="234">
          <cell r="A234" t="str">
            <v>141101-TKVFM</v>
          </cell>
        </row>
        <row r="235">
          <cell r="A235" t="str">
            <v>141101-PTDUNG</v>
          </cell>
        </row>
        <row r="236">
          <cell r="A236" t="str">
            <v>141101-MTRANG</v>
          </cell>
        </row>
        <row r="237">
          <cell r="A237" t="str">
            <v>141101-DE</v>
          </cell>
        </row>
        <row r="238">
          <cell r="A238" t="str">
            <v>141101-FURA</v>
          </cell>
        </row>
        <row r="239">
          <cell r="A239" t="str">
            <v>141101-TANDUNG</v>
          </cell>
        </row>
        <row r="240">
          <cell r="A240" t="str">
            <v>141101-THANH</v>
          </cell>
        </row>
        <row r="241">
          <cell r="A241" t="str">
            <v>141101-STRAVEL</v>
          </cell>
        </row>
        <row r="242">
          <cell r="A242" t="str">
            <v>141101-NQTRUNG</v>
          </cell>
        </row>
        <row r="243">
          <cell r="A243" t="str">
            <v>141101-NTMHANH</v>
          </cell>
        </row>
        <row r="244">
          <cell r="A244" t="str">
            <v>141101-TNSON</v>
          </cell>
        </row>
        <row r="245">
          <cell r="A245" t="str">
            <v>141101-VHTAM</v>
          </cell>
        </row>
        <row r="246">
          <cell r="A246" t="str">
            <v>141101-TNHAN</v>
          </cell>
        </row>
        <row r="247">
          <cell r="A247" t="str">
            <v>141101-NHPHUC</v>
          </cell>
        </row>
        <row r="248">
          <cell r="A248" t="str">
            <v>141101-NHMINH</v>
          </cell>
        </row>
        <row r="249">
          <cell r="A249" t="str">
            <v>141101-TATUAN</v>
          </cell>
        </row>
        <row r="250">
          <cell r="A250" t="str">
            <v>141101-NQTUAN</v>
          </cell>
        </row>
        <row r="251">
          <cell r="A251" t="str">
            <v>141101-LQLAN</v>
          </cell>
        </row>
        <row r="252">
          <cell r="A252" t="str">
            <v>141101-NTNHAN</v>
          </cell>
        </row>
        <row r="253">
          <cell r="A253" t="str">
            <v>141101-TNPHUC</v>
          </cell>
        </row>
        <row r="254">
          <cell r="A254" t="str">
            <v>141101-47</v>
          </cell>
        </row>
        <row r="255">
          <cell r="A255" t="str">
            <v>141101-48</v>
          </cell>
        </row>
        <row r="256">
          <cell r="A256" t="str">
            <v>141101-49</v>
          </cell>
        </row>
        <row r="257">
          <cell r="A257" t="str">
            <v>141101-50</v>
          </cell>
        </row>
        <row r="258">
          <cell r="A258" t="str">
            <v>141101-51</v>
          </cell>
        </row>
        <row r="259">
          <cell r="A259" t="str">
            <v>141101-52</v>
          </cell>
        </row>
        <row r="260">
          <cell r="A260" t="str">
            <v>141101-53</v>
          </cell>
        </row>
        <row r="261">
          <cell r="A261" t="str">
            <v>141101-X</v>
          </cell>
        </row>
        <row r="262">
          <cell r="A262" t="str">
            <v>144101</v>
          </cell>
        </row>
        <row r="263">
          <cell r="A263" t="str">
            <v>144101-VPHN</v>
          </cell>
        </row>
        <row r="264">
          <cell r="A264" t="str">
            <v>144101-KHO</v>
          </cell>
        </row>
        <row r="265">
          <cell r="A265" t="str">
            <v>144101-VINA</v>
          </cell>
        </row>
        <row r="266">
          <cell r="A266" t="str">
            <v>144101-4</v>
          </cell>
        </row>
        <row r="267">
          <cell r="A267" t="str">
            <v>144101-5</v>
          </cell>
        </row>
        <row r="268">
          <cell r="A268" t="str">
            <v>144101-6</v>
          </cell>
        </row>
        <row r="269">
          <cell r="A269" t="str">
            <v>144101-7</v>
          </cell>
        </row>
        <row r="270">
          <cell r="A270" t="str">
            <v>144101-8</v>
          </cell>
        </row>
        <row r="271">
          <cell r="A271" t="str">
            <v>144101-9</v>
          </cell>
        </row>
        <row r="272">
          <cell r="A272" t="str">
            <v>144101-10</v>
          </cell>
        </row>
        <row r="273">
          <cell r="A273" t="str">
            <v>144101-X</v>
          </cell>
        </row>
        <row r="274">
          <cell r="A274" t="str">
            <v>144102</v>
          </cell>
        </row>
        <row r="275">
          <cell r="A275" t="str">
            <v>144102-PGC</v>
          </cell>
        </row>
        <row r="276">
          <cell r="A276" t="str">
            <v>144102-KIDO</v>
          </cell>
        </row>
        <row r="277">
          <cell r="A277" t="str">
            <v>144102-PCP</v>
          </cell>
        </row>
        <row r="278">
          <cell r="A278" t="str">
            <v>144102-NPT</v>
          </cell>
        </row>
        <row r="279">
          <cell r="A279" t="str">
            <v>144102-5</v>
          </cell>
        </row>
        <row r="280">
          <cell r="A280" t="str">
            <v>144102-6</v>
          </cell>
        </row>
        <row r="281">
          <cell r="A281" t="str">
            <v>144102-7</v>
          </cell>
        </row>
        <row r="282">
          <cell r="A282" t="str">
            <v>144102-8</v>
          </cell>
        </row>
        <row r="283">
          <cell r="A283" t="str">
            <v>144102-9</v>
          </cell>
        </row>
        <row r="284">
          <cell r="A284" t="str">
            <v>144102-10</v>
          </cell>
        </row>
        <row r="285">
          <cell r="A285" t="str">
            <v>144102-11</v>
          </cell>
        </row>
        <row r="286">
          <cell r="A286" t="str">
            <v>144102-12</v>
          </cell>
        </row>
        <row r="287">
          <cell r="A287" t="str">
            <v>144102-13</v>
          </cell>
        </row>
        <row r="288">
          <cell r="A288" t="str">
            <v>144102-14</v>
          </cell>
        </row>
        <row r="289">
          <cell r="A289" t="str">
            <v>144102-15</v>
          </cell>
        </row>
        <row r="290">
          <cell r="A290" t="str">
            <v>144102-16</v>
          </cell>
        </row>
        <row r="291">
          <cell r="A291" t="str">
            <v>144102-17</v>
          </cell>
        </row>
        <row r="292">
          <cell r="A292" t="str">
            <v>144102-18</v>
          </cell>
        </row>
        <row r="293">
          <cell r="A293" t="str">
            <v>144102-19</v>
          </cell>
        </row>
        <row r="294">
          <cell r="A294" t="str">
            <v>144102-20</v>
          </cell>
        </row>
        <row r="295">
          <cell r="A295" t="str">
            <v>144102-21</v>
          </cell>
        </row>
        <row r="296">
          <cell r="A296" t="str">
            <v>144102-22</v>
          </cell>
        </row>
        <row r="297">
          <cell r="A297" t="str">
            <v>144102-23</v>
          </cell>
        </row>
        <row r="298">
          <cell r="A298" t="str">
            <v>144102-24</v>
          </cell>
        </row>
        <row r="299">
          <cell r="A299" t="str">
            <v>144102-25</v>
          </cell>
        </row>
        <row r="300">
          <cell r="A300" t="str">
            <v>144102-26</v>
          </cell>
        </row>
        <row r="301">
          <cell r="A301" t="str">
            <v>144102-27</v>
          </cell>
        </row>
        <row r="302">
          <cell r="A302" t="str">
            <v>144102-28</v>
          </cell>
        </row>
        <row r="303">
          <cell r="A303" t="str">
            <v>144102-29</v>
          </cell>
        </row>
        <row r="304">
          <cell r="A304" t="str">
            <v>144102-30</v>
          </cell>
        </row>
        <row r="305">
          <cell r="A305" t="str">
            <v>144102-X</v>
          </cell>
        </row>
        <row r="306">
          <cell r="A306" t="str">
            <v>331Z</v>
          </cell>
        </row>
        <row r="307">
          <cell r="A307" t="str">
            <v>331Z-DTBAO</v>
          </cell>
        </row>
        <row r="308">
          <cell r="A308" t="str">
            <v>331Z-TRIDUNG</v>
          </cell>
        </row>
        <row r="309">
          <cell r="A309" t="str">
            <v>331Z-GIACK</v>
          </cell>
        </row>
        <row r="310">
          <cell r="A310" t="str">
            <v>331Z-HOCCK</v>
          </cell>
        </row>
        <row r="311">
          <cell r="A311" t="str">
            <v>331Z-BANTIN</v>
          </cell>
        </row>
        <row r="312">
          <cell r="A312" t="str">
            <v>331Z-QTANG</v>
          </cell>
        </row>
        <row r="313">
          <cell r="A313" t="str">
            <v>331Z-TAN</v>
          </cell>
        </row>
        <row r="314">
          <cell r="A314" t="str">
            <v>331Z-VEMB</v>
          </cell>
        </row>
        <row r="315">
          <cell r="A315" t="str">
            <v>331Z-ANTRUA</v>
          </cell>
        </row>
        <row r="316">
          <cell r="A316" t="str">
            <v>331Z-MELIA</v>
          </cell>
        </row>
        <row r="317">
          <cell r="A317" t="str">
            <v>331Z-TDAIHN</v>
          </cell>
        </row>
        <row r="318">
          <cell r="A318" t="str">
            <v>331Z-VPHN</v>
          </cell>
        </row>
        <row r="319">
          <cell r="A319" t="str">
            <v>331Z-ATHENA</v>
          </cell>
        </row>
        <row r="320">
          <cell r="A320" t="str">
            <v>331Z-LVAY</v>
          </cell>
        </row>
        <row r="321">
          <cell r="A321" t="str">
            <v>331Z-TDIEN</v>
          </cell>
        </row>
        <row r="322">
          <cell r="A322" t="str">
            <v>331Z-TAXI</v>
          </cell>
        </row>
        <row r="323">
          <cell r="A323" t="str">
            <v>331Z-TXANG</v>
          </cell>
        </row>
        <row r="324">
          <cell r="A324" t="str">
            <v>331Z-BCTN</v>
          </cell>
        </row>
        <row r="325">
          <cell r="A325" t="str">
            <v>331Z-QTANGK</v>
          </cell>
        </row>
        <row r="326">
          <cell r="A326" t="str">
            <v>331Z-KIEMT</v>
          </cell>
        </row>
        <row r="327">
          <cell r="A327" t="str">
            <v>331Z-WEB</v>
          </cell>
        </row>
        <row r="328">
          <cell r="A328" t="str">
            <v>331Z-PHYATT</v>
          </cell>
        </row>
        <row r="329">
          <cell r="A329" t="str">
            <v>331Z-STRAVEL</v>
          </cell>
        </row>
        <row r="330">
          <cell r="A330" t="str">
            <v>331Z-TLTK</v>
          </cell>
        </row>
        <row r="331">
          <cell r="A331" t="str">
            <v>331Z-AHBK</v>
          </cell>
        </row>
        <row r="332">
          <cell r="A332" t="str">
            <v>331Z-NB</v>
          </cell>
        </row>
        <row r="333">
          <cell r="A333" t="str">
            <v>331Z-FURA</v>
          </cell>
        </row>
        <row r="334">
          <cell r="A334" t="str">
            <v>331Z-ANGLE</v>
          </cell>
        </row>
        <row r="335">
          <cell r="A335" t="str">
            <v>331Z-VIET</v>
          </cell>
        </row>
        <row r="336">
          <cell r="A336" t="str">
            <v>331Z-SRTON</v>
          </cell>
        </row>
        <row r="337">
          <cell r="A337" t="str">
            <v>331Z-PURPLE</v>
          </cell>
        </row>
        <row r="338">
          <cell r="A338" t="str">
            <v>331Z-DATVIET</v>
          </cell>
        </row>
        <row r="339">
          <cell r="A339" t="str">
            <v>331Z-GOLFLT</v>
          </cell>
        </row>
        <row r="340">
          <cell r="A340" t="str">
            <v>331Z-SNT</v>
          </cell>
        </row>
        <row r="341">
          <cell r="A341" t="str">
            <v>331Z-PALM</v>
          </cell>
        </row>
        <row r="342">
          <cell r="A342" t="str">
            <v>331Z-TKY</v>
          </cell>
        </row>
        <row r="343">
          <cell r="A343" t="str">
            <v>331Z-TH</v>
          </cell>
        </row>
        <row r="344">
          <cell r="A344" t="str">
            <v>331Z-TTS</v>
          </cell>
        </row>
        <row r="345">
          <cell r="A345" t="str">
            <v>331Z-MLH</v>
          </cell>
        </row>
        <row r="346">
          <cell r="A346" t="str">
            <v>331Z-CQ</v>
          </cell>
        </row>
        <row r="347">
          <cell r="A347" t="str">
            <v>331Z-HBH</v>
          </cell>
        </row>
        <row r="348">
          <cell r="A348" t="str">
            <v>331Z-CRH</v>
          </cell>
        </row>
        <row r="349">
          <cell r="A349" t="str">
            <v>331Z-HAGL</v>
          </cell>
        </row>
        <row r="350">
          <cell r="A350" t="str">
            <v>331Z-KPMG</v>
          </cell>
        </row>
        <row r="351">
          <cell r="A351" t="str">
            <v>331Z-KSKD</v>
          </cell>
        </row>
        <row r="352">
          <cell r="A352" t="str">
            <v>331Z-SHC</v>
          </cell>
        </row>
        <row r="353">
          <cell r="A353" t="str">
            <v>331Z-EPR</v>
          </cell>
        </row>
        <row r="354">
          <cell r="A354" t="str">
            <v>331Z-ML</v>
          </cell>
        </row>
        <row r="355">
          <cell r="A355" t="str">
            <v>331Z-ED</v>
          </cell>
        </row>
        <row r="356">
          <cell r="A356" t="str">
            <v>331Z-VS</v>
          </cell>
        </row>
        <row r="357">
          <cell r="A357" t="str">
            <v>331Z-LGH</v>
          </cell>
        </row>
        <row r="358">
          <cell r="A358" t="str">
            <v>331Z-TBT</v>
          </cell>
        </row>
        <row r="359">
          <cell r="A359" t="str">
            <v>331Z-CRS</v>
          </cell>
        </row>
        <row r="360">
          <cell r="A360" t="str">
            <v>331Z-PLS</v>
          </cell>
        </row>
        <row r="361">
          <cell r="A361" t="str">
            <v>331Z-LP</v>
          </cell>
        </row>
        <row r="362">
          <cell r="A362" t="str">
            <v>331Z-35</v>
          </cell>
        </row>
        <row r="363">
          <cell r="A363" t="str">
            <v>331Z-36</v>
          </cell>
        </row>
        <row r="364">
          <cell r="A364" t="str">
            <v>331Z-37</v>
          </cell>
        </row>
        <row r="365">
          <cell r="A365" t="str">
            <v>331Z-38</v>
          </cell>
        </row>
        <row r="366">
          <cell r="A366" t="str">
            <v>331Z-39</v>
          </cell>
        </row>
        <row r="367">
          <cell r="A367" t="str">
            <v>331Z-21</v>
          </cell>
        </row>
        <row r="368">
          <cell r="A368" t="str">
            <v>331Z-X</v>
          </cell>
        </row>
        <row r="369">
          <cell r="A369">
            <v>338808</v>
          </cell>
        </row>
        <row r="370">
          <cell r="A370" t="str">
            <v>338808-HSC</v>
          </cell>
        </row>
        <row r="371">
          <cell r="A371" t="str">
            <v>338808-BH</v>
          </cell>
        </row>
        <row r="372">
          <cell r="A372" t="str">
            <v>338808-KHAC</v>
          </cell>
        </row>
        <row r="373">
          <cell r="A373" t="str">
            <v>338808-SON</v>
          </cell>
        </row>
        <row r="374">
          <cell r="A374" t="str">
            <v>338808-SCB</v>
          </cell>
        </row>
        <row r="375">
          <cell r="A375" t="str">
            <v>338808-DC</v>
          </cell>
        </row>
        <row r="376">
          <cell r="A376" t="str">
            <v>338808-NGAN</v>
          </cell>
        </row>
        <row r="377">
          <cell r="A377" t="str">
            <v>P-8</v>
          </cell>
        </row>
        <row r="378">
          <cell r="A378" t="str">
            <v>P-9</v>
          </cell>
        </row>
        <row r="379">
          <cell r="A379" t="str">
            <v>P-10</v>
          </cell>
        </row>
        <row r="380">
          <cell r="A380" t="str">
            <v>P-11</v>
          </cell>
        </row>
        <row r="381">
          <cell r="A381" t="str">
            <v>P-12</v>
          </cell>
        </row>
        <row r="382">
          <cell r="A382" t="str">
            <v>P-13</v>
          </cell>
        </row>
        <row r="383">
          <cell r="A383" t="str">
            <v>P-14</v>
          </cell>
        </row>
        <row r="384">
          <cell r="A384" t="str">
            <v>P-15</v>
          </cell>
        </row>
        <row r="385">
          <cell r="A385" t="str">
            <v>P-16</v>
          </cell>
        </row>
        <row r="386">
          <cell r="A386" t="str">
            <v>P-17</v>
          </cell>
        </row>
        <row r="387">
          <cell r="A387" t="str">
            <v>P-18</v>
          </cell>
        </row>
        <row r="388">
          <cell r="A388" t="str">
            <v>P-19</v>
          </cell>
        </row>
        <row r="389">
          <cell r="A389" t="str">
            <v>P-19X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KC"/>
      <sheetName val="Data S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81"/>
  <sheetViews>
    <sheetView showZeros="0" view="pageBreakPreview" zoomScaleSheetLayoutView="100" workbookViewId="0" topLeftCell="A66">
      <selection activeCell="C67" sqref="C67"/>
    </sheetView>
  </sheetViews>
  <sheetFormatPr defaultColWidth="9.140625" defaultRowHeight="12.75"/>
  <cols>
    <col min="1" max="1" width="5.8515625" style="137" customWidth="1"/>
    <col min="2" max="2" width="54.7109375" style="138" customWidth="1"/>
    <col min="3" max="3" width="24.00390625" style="138" customWidth="1"/>
    <col min="4" max="4" width="28.421875" style="138" customWidth="1"/>
    <col min="5" max="5" width="22.00390625" style="138" hidden="1" customWidth="1"/>
    <col min="6" max="6" width="17.57421875" style="138" bestFit="1" customWidth="1"/>
    <col min="7" max="7" width="8.140625" style="138" customWidth="1"/>
    <col min="8" max="8" width="34.00390625" style="138" customWidth="1"/>
    <col min="9" max="9" width="20.421875" style="138" customWidth="1"/>
    <col min="10" max="16384" width="9.140625" style="138" customWidth="1"/>
  </cols>
  <sheetData>
    <row r="1" spans="1:5" ht="15" customHeight="1" hidden="1">
      <c r="A1" s="136"/>
      <c r="B1" s="447" t="s">
        <v>12</v>
      </c>
      <c r="C1" s="447"/>
      <c r="D1" s="447"/>
      <c r="E1" s="136"/>
    </row>
    <row r="2" spans="1:4" ht="36" customHeight="1">
      <c r="A2" s="448" t="s">
        <v>98</v>
      </c>
      <c r="B2" s="448"/>
      <c r="C2" s="448"/>
      <c r="D2" s="448"/>
    </row>
    <row r="3" spans="1:4" ht="16.5" customHeight="1">
      <c r="A3" s="157"/>
      <c r="B3" s="157"/>
      <c r="C3" s="157"/>
      <c r="D3" s="157"/>
    </row>
    <row r="4" spans="1:4" ht="16.5" customHeight="1">
      <c r="A4" s="451" t="s">
        <v>115</v>
      </c>
      <c r="B4" s="451"/>
      <c r="C4" s="451"/>
      <c r="D4" s="451"/>
    </row>
    <row r="5" spans="1:4" s="140" customFormat="1" ht="15" customHeight="1">
      <c r="A5" s="449" t="s">
        <v>465</v>
      </c>
      <c r="B5" s="449"/>
      <c r="C5" s="449"/>
      <c r="D5" s="449"/>
    </row>
    <row r="6" spans="1:4" s="140" customFormat="1" ht="15" customHeight="1">
      <c r="A6" s="158"/>
      <c r="B6" s="158"/>
      <c r="C6" s="158"/>
      <c r="D6" s="158"/>
    </row>
    <row r="7" spans="1:6" s="140" customFormat="1" ht="33" customHeight="1">
      <c r="A7" s="254" t="s">
        <v>275</v>
      </c>
      <c r="B7" s="456" t="s">
        <v>426</v>
      </c>
      <c r="C7" s="457"/>
      <c r="D7" s="457"/>
      <c r="E7" s="457"/>
      <c r="F7" s="457"/>
    </row>
    <row r="8" spans="1:4" s="140" customFormat="1" ht="29.25" customHeight="1">
      <c r="A8" s="150">
        <v>2</v>
      </c>
      <c r="B8" s="455" t="s">
        <v>245</v>
      </c>
      <c r="C8" s="455"/>
      <c r="D8" s="455"/>
    </row>
    <row r="9" spans="1:2" s="140" customFormat="1" ht="18" customHeight="1">
      <c r="A9" s="150">
        <v>3</v>
      </c>
      <c r="B9" s="199" t="s">
        <v>425</v>
      </c>
    </row>
    <row r="10" spans="1:4" s="139" customFormat="1" ht="18.75" customHeight="1">
      <c r="A10" s="137"/>
      <c r="B10" s="138"/>
      <c r="C10" s="138"/>
      <c r="D10" s="150" t="s">
        <v>13</v>
      </c>
    </row>
    <row r="11" spans="1:4" s="439" customFormat="1" ht="45" customHeight="1">
      <c r="A11" s="452" t="s">
        <v>174</v>
      </c>
      <c r="B11" s="453"/>
      <c r="C11" s="9" t="str">
        <f>'BCTS-PL34-183'!C13</f>
        <v>KỲ BÁO CÁO/ THIS PERIOD
(30/04/2014)</v>
      </c>
      <c r="D11" s="9" t="str">
        <f>'BCTS-PL34-183'!D13</f>
        <v>KỲ TRƯỚC/
 LAST PERIOD
(31/03/2014)</v>
      </c>
    </row>
    <row r="12" spans="1:4" ht="15.75">
      <c r="A12" s="8" t="s">
        <v>68</v>
      </c>
      <c r="B12" s="9" t="s">
        <v>17</v>
      </c>
      <c r="C12" s="21"/>
      <c r="D12" s="21"/>
    </row>
    <row r="13" spans="1:9" ht="28.5">
      <c r="A13" s="11" t="s">
        <v>81</v>
      </c>
      <c r="B13" s="12" t="s">
        <v>112</v>
      </c>
      <c r="C13" s="25">
        <f>C14+C15</f>
        <v>25522346525</v>
      </c>
      <c r="D13" s="25">
        <v>56074044940</v>
      </c>
      <c r="H13" s="266"/>
      <c r="I13" s="266"/>
    </row>
    <row r="14" spans="1:9" s="439" customFormat="1" ht="31.5">
      <c r="A14" s="14"/>
      <c r="B14" s="144" t="s">
        <v>5</v>
      </c>
      <c r="C14" s="16">
        <f>'BCTS-PL34-183'!C15</f>
        <v>25522346525</v>
      </c>
      <c r="D14" s="16">
        <v>56074044940</v>
      </c>
      <c r="H14" s="266"/>
      <c r="I14" s="266"/>
    </row>
    <row r="15" spans="1:9" s="439" customFormat="1" ht="30">
      <c r="A15" s="14"/>
      <c r="B15" s="15" t="s">
        <v>194</v>
      </c>
      <c r="C15" s="16">
        <f>'BCTS-PL34-183'!C16</f>
        <v>0</v>
      </c>
      <c r="D15" s="16">
        <v>0</v>
      </c>
      <c r="E15" s="138"/>
      <c r="H15" s="266"/>
      <c r="I15" s="266"/>
    </row>
    <row r="16" spans="1:9" ht="15.75">
      <c r="A16" s="17" t="s">
        <v>82</v>
      </c>
      <c r="B16" s="18" t="s">
        <v>113</v>
      </c>
      <c r="C16" s="19">
        <f>C17+C26</f>
        <v>43478556300</v>
      </c>
      <c r="D16" s="19">
        <v>45136342000</v>
      </c>
      <c r="H16" s="266"/>
      <c r="I16" s="266"/>
    </row>
    <row r="17" spans="1:9" ht="15.75">
      <c r="A17" s="182" t="s">
        <v>6</v>
      </c>
      <c r="B17" s="183" t="s">
        <v>114</v>
      </c>
      <c r="C17" s="19">
        <f>C21+C24+C18</f>
        <v>43478556300</v>
      </c>
      <c r="D17" s="19">
        <v>45136342000</v>
      </c>
      <c r="E17" s="150"/>
      <c r="H17" s="266"/>
      <c r="I17" s="266"/>
    </row>
    <row r="18" spans="1:9" ht="15.75">
      <c r="A18" s="182"/>
      <c r="B18" s="18" t="s">
        <v>460</v>
      </c>
      <c r="C18" s="19">
        <f>C19+C20</f>
        <v>28478556300</v>
      </c>
      <c r="D18" s="19">
        <v>30136342000</v>
      </c>
      <c r="E18" s="150"/>
      <c r="H18" s="266"/>
      <c r="I18" s="266"/>
    </row>
    <row r="19" spans="1:9" ht="15.75">
      <c r="A19" s="182"/>
      <c r="B19" s="163" t="s">
        <v>461</v>
      </c>
      <c r="C19" s="164">
        <f>'BCTS-PL34-183'!C20</f>
        <v>28478556300</v>
      </c>
      <c r="D19" s="164">
        <v>30136342000</v>
      </c>
      <c r="E19" s="150"/>
      <c r="H19" s="266"/>
      <c r="I19" s="266"/>
    </row>
    <row r="20" spans="1:9" ht="15.75">
      <c r="A20" s="182"/>
      <c r="B20" s="163" t="s">
        <v>462</v>
      </c>
      <c r="C20" s="16">
        <v>0</v>
      </c>
      <c r="D20" s="164">
        <v>0</v>
      </c>
      <c r="E20" s="150"/>
      <c r="H20" s="266"/>
      <c r="I20" s="266"/>
    </row>
    <row r="21" spans="1:9" ht="15.75">
      <c r="A21" s="182"/>
      <c r="B21" s="18" t="s">
        <v>47</v>
      </c>
      <c r="C21" s="19">
        <f>C22+C23</f>
        <v>0</v>
      </c>
      <c r="D21" s="19">
        <v>0</v>
      </c>
      <c r="E21" s="150"/>
      <c r="H21" s="266"/>
      <c r="I21" s="266"/>
    </row>
    <row r="22" spans="1:9" ht="15.75">
      <c r="A22" s="182"/>
      <c r="B22" s="163" t="s">
        <v>48</v>
      </c>
      <c r="C22" s="164">
        <f>'BCTS-PL34-183'!C23</f>
        <v>0</v>
      </c>
      <c r="D22" s="164">
        <v>0</v>
      </c>
      <c r="E22" s="150"/>
      <c r="H22" s="266"/>
      <c r="I22" s="266"/>
    </row>
    <row r="23" spans="1:9" ht="15.75">
      <c r="A23" s="182"/>
      <c r="B23" s="163" t="s">
        <v>49</v>
      </c>
      <c r="C23" s="16">
        <v>0</v>
      </c>
      <c r="D23" s="164">
        <v>0</v>
      </c>
      <c r="E23" s="150"/>
      <c r="H23" s="266"/>
      <c r="I23" s="266"/>
    </row>
    <row r="24" spans="1:9" ht="15.75">
      <c r="A24" s="182"/>
      <c r="B24" s="18" t="s">
        <v>193</v>
      </c>
      <c r="C24" s="19">
        <f>C25</f>
        <v>15000000000</v>
      </c>
      <c r="D24" s="19">
        <v>15000000000</v>
      </c>
      <c r="E24" s="150"/>
      <c r="H24" s="266"/>
      <c r="I24" s="266"/>
    </row>
    <row r="25" spans="1:9" ht="30">
      <c r="A25" s="182"/>
      <c r="B25" s="163" t="s">
        <v>196</v>
      </c>
      <c r="C25" s="164">
        <f>'BCTS-PL34-183'!C27</f>
        <v>15000000000</v>
      </c>
      <c r="D25" s="164">
        <v>15000000000</v>
      </c>
      <c r="E25" s="150"/>
      <c r="H25" s="266"/>
      <c r="I25" s="266"/>
    </row>
    <row r="26" spans="1:9" ht="30">
      <c r="A26" s="182" t="s">
        <v>11</v>
      </c>
      <c r="B26" s="183" t="s">
        <v>116</v>
      </c>
      <c r="C26" s="19">
        <v>0</v>
      </c>
      <c r="D26" s="19">
        <v>0</v>
      </c>
      <c r="E26" s="150"/>
      <c r="H26" s="266"/>
      <c r="I26" s="266"/>
    </row>
    <row r="27" spans="1:9" ht="15.75">
      <c r="A27" s="17" t="s">
        <v>83</v>
      </c>
      <c r="B27" s="18" t="s">
        <v>117</v>
      </c>
      <c r="C27" s="19">
        <f>C28+C31+C38+C39</f>
        <v>262073334</v>
      </c>
      <c r="D27" s="19">
        <v>119583333</v>
      </c>
      <c r="E27" s="150"/>
      <c r="H27" s="266"/>
      <c r="I27" s="266"/>
    </row>
    <row r="28" spans="1:9" ht="15.75">
      <c r="A28" s="17" t="s">
        <v>7</v>
      </c>
      <c r="B28" s="18" t="s">
        <v>118</v>
      </c>
      <c r="C28" s="19">
        <f>C29+C30</f>
        <v>0</v>
      </c>
      <c r="D28" s="19">
        <v>0</v>
      </c>
      <c r="E28" s="150"/>
      <c r="H28" s="266"/>
      <c r="I28" s="266"/>
    </row>
    <row r="29" spans="1:9" ht="15.75">
      <c r="A29" s="17"/>
      <c r="B29" s="15" t="s">
        <v>267</v>
      </c>
      <c r="C29" s="19">
        <v>0</v>
      </c>
      <c r="D29" s="19">
        <v>0</v>
      </c>
      <c r="E29" s="150"/>
      <c r="H29" s="266"/>
      <c r="I29" s="266"/>
    </row>
    <row r="30" spans="1:9" ht="34.5" customHeight="1">
      <c r="A30" s="17"/>
      <c r="B30" s="15" t="s">
        <v>119</v>
      </c>
      <c r="C30" s="19">
        <v>0</v>
      </c>
      <c r="D30" s="19">
        <v>0</v>
      </c>
      <c r="E30" s="150"/>
      <c r="H30" s="266"/>
      <c r="I30" s="266"/>
    </row>
    <row r="31" spans="1:9" ht="34.5" customHeight="1">
      <c r="A31" s="17" t="s">
        <v>8</v>
      </c>
      <c r="B31" s="18" t="s">
        <v>122</v>
      </c>
      <c r="C31" s="19">
        <f>C32+C34</f>
        <v>262073334</v>
      </c>
      <c r="D31" s="19">
        <v>119583333</v>
      </c>
      <c r="E31" s="150"/>
      <c r="H31" s="266"/>
      <c r="I31" s="266"/>
    </row>
    <row r="32" spans="1:9" s="439" customFormat="1" ht="30">
      <c r="A32" s="14" t="s">
        <v>120</v>
      </c>
      <c r="B32" s="15" t="s">
        <v>277</v>
      </c>
      <c r="C32" s="19">
        <f>C33</f>
        <v>0</v>
      </c>
      <c r="D32" s="19">
        <v>0</v>
      </c>
      <c r="E32" s="150"/>
      <c r="H32" s="266"/>
      <c r="I32" s="266"/>
    </row>
    <row r="33" spans="1:9" ht="30">
      <c r="A33" s="17"/>
      <c r="B33" s="15" t="s">
        <v>123</v>
      </c>
      <c r="C33" s="16">
        <v>0</v>
      </c>
      <c r="D33" s="16">
        <v>0</v>
      </c>
      <c r="E33" s="150"/>
      <c r="H33" s="266"/>
      <c r="I33" s="266"/>
    </row>
    <row r="34" spans="1:9" s="439" customFormat="1" ht="28.5" customHeight="1">
      <c r="A34" s="14" t="s">
        <v>121</v>
      </c>
      <c r="B34" s="15" t="s">
        <v>268</v>
      </c>
      <c r="C34" s="16">
        <f>SUM(C35:C37)</f>
        <v>262073334</v>
      </c>
      <c r="D34" s="16">
        <v>119583333</v>
      </c>
      <c r="E34" s="150"/>
      <c r="H34" s="266"/>
      <c r="I34" s="266"/>
    </row>
    <row r="35" spans="1:9" s="439" customFormat="1" ht="15.75">
      <c r="A35" s="14"/>
      <c r="B35" s="163" t="s">
        <v>269</v>
      </c>
      <c r="C35" s="164">
        <f>'DMDT-PL34-183'!E54</f>
        <v>54990000</v>
      </c>
      <c r="D35" s="164">
        <v>0</v>
      </c>
      <c r="E35" s="150"/>
      <c r="H35" s="266"/>
      <c r="I35" s="266"/>
    </row>
    <row r="36" spans="1:9" s="439" customFormat="1" ht="15.75">
      <c r="A36" s="14"/>
      <c r="B36" s="163" t="s">
        <v>270</v>
      </c>
      <c r="C36" s="164">
        <f>'BCTS-PL34-183'!C30</f>
        <v>0</v>
      </c>
      <c r="D36" s="164">
        <v>0</v>
      </c>
      <c r="E36" s="150"/>
      <c r="H36" s="266"/>
      <c r="I36" s="266"/>
    </row>
    <row r="37" spans="1:9" s="439" customFormat="1" ht="15.75">
      <c r="A37" s="14"/>
      <c r="B37" s="163" t="s">
        <v>271</v>
      </c>
      <c r="C37" s="164">
        <f>'BCTS-PL34-183'!C31</f>
        <v>207083334</v>
      </c>
      <c r="D37" s="164">
        <v>119583333</v>
      </c>
      <c r="E37" s="150"/>
      <c r="H37" s="266"/>
      <c r="I37" s="266"/>
    </row>
    <row r="38" spans="1:9" s="439" customFormat="1" ht="15.75">
      <c r="A38" s="17" t="s">
        <v>9</v>
      </c>
      <c r="B38" s="18" t="s">
        <v>124</v>
      </c>
      <c r="C38" s="19">
        <v>0</v>
      </c>
      <c r="D38" s="164">
        <v>0</v>
      </c>
      <c r="E38" s="150"/>
      <c r="H38" s="266"/>
      <c r="I38" s="266"/>
    </row>
    <row r="39" spans="1:9" s="439" customFormat="1" ht="15.75">
      <c r="A39" s="17" t="s">
        <v>10</v>
      </c>
      <c r="B39" s="18" t="s">
        <v>125</v>
      </c>
      <c r="C39" s="19">
        <v>0</v>
      </c>
      <c r="D39" s="19">
        <v>0</v>
      </c>
      <c r="E39" s="150"/>
      <c r="H39" s="266"/>
      <c r="I39" s="266"/>
    </row>
    <row r="40" spans="1:9" s="439" customFormat="1" ht="48" customHeight="1">
      <c r="A40" s="8"/>
      <c r="B40" s="20" t="s">
        <v>75</v>
      </c>
      <c r="C40" s="242">
        <f>C13+C16+C27</f>
        <v>69262976159</v>
      </c>
      <c r="D40" s="242">
        <v>101329970273</v>
      </c>
      <c r="E40" s="150"/>
      <c r="F40" s="440">
        <f>C40-'DMDT-PL34-183'!E67</f>
        <v>0</v>
      </c>
      <c r="H40" s="266"/>
      <c r="I40" s="266"/>
    </row>
    <row r="41" spans="1:9" s="439" customFormat="1" ht="15.75">
      <c r="A41" s="8" t="s">
        <v>69</v>
      </c>
      <c r="B41" s="9" t="s">
        <v>4</v>
      </c>
      <c r="C41" s="22"/>
      <c r="D41" s="22"/>
      <c r="E41" s="150"/>
      <c r="H41" s="266"/>
      <c r="I41" s="266"/>
    </row>
    <row r="42" spans="1:9" ht="15.75">
      <c r="A42" s="14" t="s">
        <v>81</v>
      </c>
      <c r="B42" s="2" t="s">
        <v>126</v>
      </c>
      <c r="C42" s="250">
        <v>0</v>
      </c>
      <c r="D42" s="441">
        <v>0</v>
      </c>
      <c r="E42" s="150"/>
      <c r="H42" s="266"/>
      <c r="I42" s="266"/>
    </row>
    <row r="43" spans="1:9" s="139" customFormat="1" ht="33.75" customHeight="1">
      <c r="A43" s="14" t="s">
        <v>82</v>
      </c>
      <c r="B43" s="15" t="s">
        <v>91</v>
      </c>
      <c r="C43" s="13">
        <f>'BCTS-PL34-183'!C38</f>
        <v>0</v>
      </c>
      <c r="D43" s="16">
        <v>30437354655</v>
      </c>
      <c r="E43" s="150"/>
      <c r="H43" s="266"/>
      <c r="I43" s="266"/>
    </row>
    <row r="44" spans="1:9" s="439" customFormat="1" ht="32.25" customHeight="1">
      <c r="A44" s="14" t="s">
        <v>83</v>
      </c>
      <c r="B44" s="377" t="s">
        <v>410</v>
      </c>
      <c r="C44" s="13">
        <f>'BCTS-PL34-183'!C51</f>
        <v>0</v>
      </c>
      <c r="D44" s="16">
        <v>17500</v>
      </c>
      <c r="E44" s="150"/>
      <c r="H44" s="266"/>
      <c r="I44" s="266"/>
    </row>
    <row r="45" spans="1:9" s="439" customFormat="1" ht="15.75">
      <c r="A45" s="14" t="s">
        <v>84</v>
      </c>
      <c r="B45" s="15" t="s">
        <v>127</v>
      </c>
      <c r="C45" s="13">
        <f>C46</f>
        <v>0</v>
      </c>
      <c r="D45" s="16">
        <v>0</v>
      </c>
      <c r="E45" s="150"/>
      <c r="H45" s="266"/>
      <c r="I45" s="266"/>
    </row>
    <row r="46" spans="1:9" s="442" customFormat="1" ht="44.25" customHeight="1">
      <c r="A46" s="205"/>
      <c r="B46" s="163" t="str">
        <f>'BCTS-PL34-183'!B53</f>
        <v>Thuế mà CTQLQ sẽ nộp thay mặt cho nhà đầu tư bán chứng chỉ quỹ/ Tax to be paid to tax department on behalf of redempted investors</v>
      </c>
      <c r="C46" s="165">
        <f>'BCTS-PL34-183'!C53</f>
        <v>0</v>
      </c>
      <c r="D46" s="164">
        <v>0</v>
      </c>
      <c r="E46" s="243"/>
      <c r="H46" s="266"/>
      <c r="I46" s="266"/>
    </row>
    <row r="47" spans="1:9" ht="15.75">
      <c r="A47" s="14" t="s">
        <v>85</v>
      </c>
      <c r="B47" s="15" t="s">
        <v>178</v>
      </c>
      <c r="C47" s="23">
        <v>0</v>
      </c>
      <c r="D47" s="16">
        <v>0</v>
      </c>
      <c r="E47" s="150"/>
      <c r="H47" s="266"/>
      <c r="I47" s="266"/>
    </row>
    <row r="48" spans="1:9" ht="15.75">
      <c r="A48" s="14" t="s">
        <v>86</v>
      </c>
      <c r="B48" s="162" t="s">
        <v>128</v>
      </c>
      <c r="C48" s="13">
        <f>C49+C50</f>
        <v>18249998</v>
      </c>
      <c r="D48" s="13">
        <v>11249999</v>
      </c>
      <c r="E48" s="150"/>
      <c r="H48" s="266"/>
      <c r="I48" s="266"/>
    </row>
    <row r="49" spans="1:9" ht="15.75">
      <c r="A49" s="14"/>
      <c r="B49" s="163" t="s">
        <v>259</v>
      </c>
      <c r="C49" s="165">
        <f>'BCTS-PL34-183'!C48</f>
        <v>0</v>
      </c>
      <c r="D49" s="165">
        <v>0</v>
      </c>
      <c r="E49" s="150"/>
      <c r="H49" s="266"/>
      <c r="I49" s="266"/>
    </row>
    <row r="50" spans="1:9" ht="30">
      <c r="A50" s="14"/>
      <c r="B50" s="163" t="s">
        <v>254</v>
      </c>
      <c r="C50" s="165">
        <f>'BCTS-PL34-183'!C43</f>
        <v>18249998</v>
      </c>
      <c r="D50" s="165">
        <v>11249999</v>
      </c>
      <c r="E50" s="150"/>
      <c r="H50" s="266"/>
      <c r="I50" s="266"/>
    </row>
    <row r="51" spans="1:9" ht="30">
      <c r="A51" s="14" t="s">
        <v>87</v>
      </c>
      <c r="B51" s="15" t="s">
        <v>129</v>
      </c>
      <c r="C51" s="13">
        <f>'BCTS-PL34-183'!C40</f>
        <v>0</v>
      </c>
      <c r="D51" s="16">
        <v>0</v>
      </c>
      <c r="E51" s="150"/>
      <c r="H51" s="266"/>
      <c r="I51" s="266"/>
    </row>
    <row r="52" spans="1:9" ht="30">
      <c r="A52" s="14" t="s">
        <v>88</v>
      </c>
      <c r="B52" s="15" t="s">
        <v>130</v>
      </c>
      <c r="C52" s="13">
        <f>'BCTS-PL34-183'!C41</f>
        <v>0</v>
      </c>
      <c r="D52" s="16">
        <v>0</v>
      </c>
      <c r="E52" s="150"/>
      <c r="H52" s="266"/>
      <c r="I52" s="266"/>
    </row>
    <row r="53" spans="1:9" ht="33" customHeight="1">
      <c r="A53" s="14" t="s">
        <v>89</v>
      </c>
      <c r="B53" s="15" t="s">
        <v>411</v>
      </c>
      <c r="C53" s="13">
        <f>SUM(C54:C58)</f>
        <v>115501226</v>
      </c>
      <c r="D53" s="13">
        <v>114282258</v>
      </c>
      <c r="E53" s="150"/>
      <c r="H53" s="266"/>
      <c r="I53" s="266"/>
    </row>
    <row r="54" spans="1:9" ht="19.5" customHeight="1">
      <c r="A54" s="14"/>
      <c r="B54" s="163" t="s">
        <v>131</v>
      </c>
      <c r="C54" s="164">
        <f>'BCTS-PL34-183'!C44</f>
        <v>57201223</v>
      </c>
      <c r="D54" s="164">
        <v>60332260</v>
      </c>
      <c r="E54" s="150"/>
      <c r="H54" s="266"/>
      <c r="I54" s="266"/>
    </row>
    <row r="55" spans="1:9" ht="15.75">
      <c r="A55" s="14"/>
      <c r="B55" s="163" t="s">
        <v>51</v>
      </c>
      <c r="C55" s="165">
        <v>20349999</v>
      </c>
      <c r="D55" s="164">
        <v>15999999</v>
      </c>
      <c r="E55" s="150"/>
      <c r="H55" s="266"/>
      <c r="I55" s="266"/>
    </row>
    <row r="56" spans="1:9" ht="15.75">
      <c r="A56" s="14"/>
      <c r="B56" s="163" t="s">
        <v>50</v>
      </c>
      <c r="C56" s="165">
        <v>5500002</v>
      </c>
      <c r="D56" s="165">
        <v>5499999</v>
      </c>
      <c r="E56" s="150"/>
      <c r="H56" s="266"/>
      <c r="I56" s="266"/>
    </row>
    <row r="57" spans="1:9" ht="30.75" customHeight="1">
      <c r="A57" s="14"/>
      <c r="B57" s="163" t="s">
        <v>160</v>
      </c>
      <c r="C57" s="164">
        <f>'BCTS-PL34-183'!C47</f>
        <v>22550002</v>
      </c>
      <c r="D57" s="164">
        <v>22550000</v>
      </c>
      <c r="E57" s="150"/>
      <c r="H57" s="266"/>
      <c r="I57" s="266"/>
    </row>
    <row r="58" spans="1:9" ht="30">
      <c r="A58" s="14"/>
      <c r="B58" s="163" t="s">
        <v>52</v>
      </c>
      <c r="C58" s="165">
        <f>'BCTS-PL34-183'!C46</f>
        <v>9900000</v>
      </c>
      <c r="D58" s="165">
        <v>9900000</v>
      </c>
      <c r="E58" s="150"/>
      <c r="H58" s="266"/>
      <c r="I58" s="266"/>
    </row>
    <row r="59" spans="1:9" ht="15.75">
      <c r="A59" s="14" t="s">
        <v>90</v>
      </c>
      <c r="B59" s="15" t="s">
        <v>272</v>
      </c>
      <c r="C59" s="13">
        <v>0</v>
      </c>
      <c r="D59" s="13">
        <v>0</v>
      </c>
      <c r="E59" s="150"/>
      <c r="H59" s="266"/>
      <c r="I59" s="266"/>
    </row>
    <row r="60" spans="1:9" s="139" customFormat="1" ht="15.75">
      <c r="A60" s="28"/>
      <c r="B60" s="166" t="s">
        <v>18</v>
      </c>
      <c r="C60" s="244">
        <f>C59+C53+C52+C51+C48+C47+C45+C44+C43+C42</f>
        <v>133751224</v>
      </c>
      <c r="D60" s="244">
        <v>30562904412</v>
      </c>
      <c r="E60" s="150"/>
      <c r="F60" s="375">
        <f>C60-'BCTS-PL34-183'!C56</f>
        <v>0</v>
      </c>
      <c r="H60" s="266"/>
      <c r="I60" s="266"/>
    </row>
    <row r="61" spans="1:9" ht="45.75" customHeight="1">
      <c r="A61" s="8" t="s">
        <v>71</v>
      </c>
      <c r="B61" s="20" t="s">
        <v>132</v>
      </c>
      <c r="C61" s="21">
        <f>C40-C60</f>
        <v>69129224935</v>
      </c>
      <c r="D61" s="21">
        <v>70767065861</v>
      </c>
      <c r="E61" s="150"/>
      <c r="F61" s="266">
        <f>C61-'BCTS-PL34-183'!C57</f>
        <v>0</v>
      </c>
      <c r="H61" s="266"/>
      <c r="I61" s="266"/>
    </row>
    <row r="62" spans="1:9" ht="25.5" customHeight="1">
      <c r="A62" s="246" t="s">
        <v>81</v>
      </c>
      <c r="B62" s="167" t="s">
        <v>134</v>
      </c>
      <c r="C62" s="181">
        <f>C63+C64</f>
        <v>71252574700</v>
      </c>
      <c r="D62" s="181">
        <v>71252574700</v>
      </c>
      <c r="E62" s="150"/>
      <c r="H62" s="266"/>
      <c r="I62" s="266"/>
    </row>
    <row r="63" spans="1:9" s="248" customFormat="1" ht="15.75">
      <c r="A63" s="205" t="s">
        <v>93</v>
      </c>
      <c r="B63" s="163" t="s">
        <v>135</v>
      </c>
      <c r="C63" s="164">
        <v>71252574700</v>
      </c>
      <c r="D63" s="164">
        <v>71252574700</v>
      </c>
      <c r="E63" s="243"/>
      <c r="H63" s="266"/>
      <c r="I63" s="266"/>
    </row>
    <row r="64" spans="1:9" s="248" customFormat="1" ht="19.5" customHeight="1">
      <c r="A64" s="205" t="s">
        <v>94</v>
      </c>
      <c r="B64" s="163" t="s">
        <v>133</v>
      </c>
      <c r="C64" s="164">
        <v>0</v>
      </c>
      <c r="D64" s="164">
        <v>0</v>
      </c>
      <c r="E64" s="243"/>
      <c r="H64" s="266"/>
      <c r="I64" s="266"/>
    </row>
    <row r="65" spans="1:9" ht="15.75">
      <c r="A65" s="14" t="s">
        <v>82</v>
      </c>
      <c r="B65" s="15" t="s">
        <v>136</v>
      </c>
      <c r="C65" s="16">
        <v>-12900</v>
      </c>
      <c r="D65" s="16">
        <v>-12900</v>
      </c>
      <c r="E65" s="150"/>
      <c r="F65" s="266">
        <f>'BCTDGT-PL26-183'!F17+'BCTDGT-PL26-183'!F19-'BCTS-B02-198'!C65</f>
        <v>0</v>
      </c>
      <c r="H65" s="266"/>
      <c r="I65" s="266"/>
    </row>
    <row r="66" spans="1:9" ht="15.75">
      <c r="A66" s="28" t="s">
        <v>83</v>
      </c>
      <c r="B66" s="29" t="s">
        <v>422</v>
      </c>
      <c r="C66" s="413">
        <f>'BCHD-PL34-183'!E38</f>
        <v>-2123336865</v>
      </c>
      <c r="D66" s="249">
        <v>-485495939</v>
      </c>
      <c r="E66" s="150"/>
      <c r="F66" s="266"/>
      <c r="H66" s="266"/>
      <c r="I66" s="266"/>
    </row>
    <row r="67" spans="1:9" ht="39.75" customHeight="1">
      <c r="A67" s="8" t="s">
        <v>72</v>
      </c>
      <c r="B67" s="245" t="s">
        <v>137</v>
      </c>
      <c r="C67" s="21">
        <f>ROUNDDOWN(C61/(C62/10000),0)</f>
        <v>9701</v>
      </c>
      <c r="D67" s="21">
        <v>9931</v>
      </c>
      <c r="E67" s="150"/>
      <c r="F67" s="266">
        <f>C67-'BCTS-PL34-183'!C59</f>
        <v>0</v>
      </c>
      <c r="H67" s="266"/>
      <c r="I67" s="266"/>
    </row>
    <row r="68" spans="1:9" ht="28.5">
      <c r="A68" s="8" t="s">
        <v>73</v>
      </c>
      <c r="B68" s="245" t="s">
        <v>138</v>
      </c>
      <c r="C68" s="21">
        <f>C69+C70</f>
        <v>0</v>
      </c>
      <c r="D68" s="21">
        <v>0</v>
      </c>
      <c r="E68" s="150"/>
      <c r="H68" s="266"/>
      <c r="I68" s="266"/>
    </row>
    <row r="69" spans="1:9" ht="30">
      <c r="A69" s="246" t="s">
        <v>81</v>
      </c>
      <c r="B69" s="167" t="s">
        <v>176</v>
      </c>
      <c r="C69" s="25">
        <v>0</v>
      </c>
      <c r="D69" s="25">
        <v>0</v>
      </c>
      <c r="E69" s="150"/>
      <c r="H69" s="266"/>
      <c r="I69" s="266"/>
    </row>
    <row r="70" spans="1:9" ht="45">
      <c r="A70" s="168" t="s">
        <v>82</v>
      </c>
      <c r="B70" s="169" t="s">
        <v>177</v>
      </c>
      <c r="C70" s="27">
        <v>0</v>
      </c>
      <c r="D70" s="27">
        <v>0</v>
      </c>
      <c r="E70" s="150"/>
      <c r="H70" s="266"/>
      <c r="I70" s="266"/>
    </row>
    <row r="71" spans="2:8" ht="13.5" customHeight="1">
      <c r="B71" s="139"/>
      <c r="C71" s="412">
        <f>C61-C62-C65-C66</f>
        <v>0</v>
      </c>
      <c r="D71" s="159">
        <v>0</v>
      </c>
      <c r="E71" s="150"/>
      <c r="H71" s="266"/>
    </row>
    <row r="72" spans="1:8" ht="31.5" customHeight="1">
      <c r="A72" s="184" t="s">
        <v>139</v>
      </c>
      <c r="B72" s="184"/>
      <c r="C72" s="352"/>
      <c r="D72" s="353"/>
      <c r="E72" s="150"/>
      <c r="H72" s="266"/>
    </row>
    <row r="73" spans="1:8" ht="48.75" customHeight="1">
      <c r="A73" s="141"/>
      <c r="B73" s="142" t="s">
        <v>92</v>
      </c>
      <c r="C73" s="142" t="str">
        <f>C11</f>
        <v>KỲ BÁO CÁO/ THIS PERIOD
(30/04/2014)</v>
      </c>
      <c r="D73" s="142" t="str">
        <f>D11</f>
        <v>KỲ TRƯỚC/
 LAST PERIOD
(31/03/2014)</v>
      </c>
      <c r="E73" s="150"/>
      <c r="H73" s="266"/>
    </row>
    <row r="74" spans="1:8" ht="15.75">
      <c r="A74" s="148" t="s">
        <v>81</v>
      </c>
      <c r="B74" s="144" t="s">
        <v>140</v>
      </c>
      <c r="C74" s="145"/>
      <c r="D74" s="145"/>
      <c r="E74" s="150"/>
      <c r="H74" s="266"/>
    </row>
    <row r="75" spans="1:8" ht="15.75">
      <c r="A75" s="143" t="s">
        <v>82</v>
      </c>
      <c r="B75" s="144" t="s">
        <v>171</v>
      </c>
      <c r="C75" s="145"/>
      <c r="D75" s="145"/>
      <c r="E75" s="150"/>
      <c r="H75" s="266"/>
    </row>
    <row r="76" spans="1:8" ht="15.75">
      <c r="A76" s="143" t="s">
        <v>83</v>
      </c>
      <c r="B76" s="144" t="s">
        <v>141</v>
      </c>
      <c r="C76" s="145"/>
      <c r="D76" s="145"/>
      <c r="E76" s="150"/>
      <c r="H76" s="266"/>
    </row>
    <row r="77" spans="1:8" ht="31.5">
      <c r="A77" s="146" t="s">
        <v>84</v>
      </c>
      <c r="B77" s="147" t="s">
        <v>142</v>
      </c>
      <c r="C77" s="247">
        <f>'BCTS-PL34-183'!C58</f>
        <v>7125257.47</v>
      </c>
      <c r="D77" s="247">
        <v>7125257.47</v>
      </c>
      <c r="E77" s="150"/>
      <c r="H77" s="266"/>
    </row>
    <row r="78" spans="1:8" ht="15.75">
      <c r="A78" s="179"/>
      <c r="B78" s="180"/>
      <c r="C78" s="384"/>
      <c r="D78" s="384"/>
      <c r="E78" s="150"/>
      <c r="H78" s="266"/>
    </row>
    <row r="79" spans="1:8" ht="22.5" customHeight="1">
      <c r="A79" s="179"/>
      <c r="B79" s="180"/>
      <c r="C79" s="454" t="str">
        <f>'BCHD-B01-198'!C48:F48</f>
        <v>Ngày 05 tháng 05 năm 2014</v>
      </c>
      <c r="D79" s="454"/>
      <c r="E79" s="150"/>
      <c r="H79" s="266"/>
    </row>
    <row r="80" spans="1:8" ht="50.25" customHeight="1">
      <c r="A80" s="150"/>
      <c r="B80" s="197" t="s">
        <v>429</v>
      </c>
      <c r="C80" s="450" t="s">
        <v>471</v>
      </c>
      <c r="D80" s="450"/>
      <c r="E80" s="150"/>
      <c r="H80" s="266"/>
    </row>
    <row r="81" ht="15.75">
      <c r="H81" s="266"/>
    </row>
  </sheetData>
  <sheetProtection/>
  <mergeCells count="9">
    <mergeCell ref="B1:D1"/>
    <mergeCell ref="A2:D2"/>
    <mergeCell ref="A5:D5"/>
    <mergeCell ref="C80:D80"/>
    <mergeCell ref="A4:D4"/>
    <mergeCell ref="A11:B11"/>
    <mergeCell ref="C79:D79"/>
    <mergeCell ref="B8:D8"/>
    <mergeCell ref="B7:F7"/>
  </mergeCells>
  <conditionalFormatting sqref="C13:D13 C26:D26 D48:D50 C61:D61 D52 D54:D56 D58 C57:D57 C28:D42">
    <cfRule type="cellIs" priority="6" dxfId="0" operator="lessThan" stopIfTrue="1">
      <formula>0</formula>
    </cfRule>
  </conditionalFormatting>
  <conditionalFormatting sqref="D59">
    <cfRule type="cellIs" priority="1" dxfId="0" operator="lessThan" stopIfTrue="1">
      <formula>0</formula>
    </cfRule>
  </conditionalFormatting>
  <printOptions horizontalCentered="1"/>
  <pageMargins left="0.7" right="0.7" top="0.75" bottom="0.75" header="0.3" footer="0.3"/>
  <pageSetup fitToHeight="0" fitToWidth="1" horizontalDpi="600" verticalDpi="600" orientation="portrait" paperSize="9" scale="79" r:id="rId2"/>
  <headerFooter alignWithMargins="0">
    <evenFooter>&amp;LINTERNAL</evenFooter>
    <firstFooter>&amp;LINTERNAL</firstFooter>
  </headerFooter>
  <drawing r:id="rId1"/>
</worksheet>
</file>

<file path=xl/worksheets/sheet10.xml><?xml version="1.0" encoding="utf-8"?>
<worksheet xmlns="http://schemas.openxmlformats.org/spreadsheetml/2006/main" xmlns:r="http://schemas.openxmlformats.org/officeDocument/2006/relationships">
  <sheetPr>
    <tabColor indexed="13"/>
  </sheetPr>
  <dimension ref="B1:V62"/>
  <sheetViews>
    <sheetView zoomScalePageLayoutView="0" workbookViewId="0" topLeftCell="A1">
      <selection activeCell="B13" sqref="B13:I13"/>
    </sheetView>
  </sheetViews>
  <sheetFormatPr defaultColWidth="9.140625" defaultRowHeight="12.75"/>
  <cols>
    <col min="1" max="1" width="4.7109375" style="0" customWidth="1"/>
    <col min="3" max="3" width="41.140625" style="0" customWidth="1"/>
    <col min="4" max="4" width="19.421875" style="0" customWidth="1"/>
    <col min="5" max="5" width="18.57421875" style="0" customWidth="1"/>
    <col min="6" max="6" width="20.7109375" style="0" customWidth="1"/>
    <col min="7" max="7" width="21.421875" style="0" customWidth="1"/>
    <col min="10" max="10" width="9.140625" style="268" customWidth="1"/>
  </cols>
  <sheetData>
    <row r="1" spans="2:22" ht="55.5" customHeight="1">
      <c r="B1" s="267"/>
      <c r="C1" s="267"/>
      <c r="D1" s="267"/>
      <c r="E1" s="501" t="s">
        <v>289</v>
      </c>
      <c r="F1" s="501"/>
      <c r="G1" s="501"/>
      <c r="H1" s="267"/>
      <c r="I1" s="267"/>
      <c r="K1" s="267"/>
      <c r="L1" s="267"/>
      <c r="M1" s="267"/>
      <c r="N1" s="267"/>
      <c r="O1" s="267"/>
      <c r="P1" s="267"/>
      <c r="Q1" s="267"/>
      <c r="R1" s="267"/>
      <c r="S1" s="267"/>
      <c r="T1" s="267"/>
      <c r="U1" s="267"/>
      <c r="V1" s="267"/>
    </row>
    <row r="2" spans="2:22" ht="15">
      <c r="B2" s="267"/>
      <c r="C2" s="267"/>
      <c r="D2" s="267"/>
      <c r="E2" s="1"/>
      <c r="F2" s="269" t="s">
        <v>290</v>
      </c>
      <c r="G2" s="1"/>
      <c r="H2" s="267"/>
      <c r="I2" s="267"/>
      <c r="K2" s="267"/>
      <c r="L2" s="267"/>
      <c r="M2" s="267"/>
      <c r="N2" s="267"/>
      <c r="O2" s="267"/>
      <c r="P2" s="267"/>
      <c r="Q2" s="267"/>
      <c r="R2" s="267"/>
      <c r="S2" s="267"/>
      <c r="T2" s="267"/>
      <c r="U2" s="267"/>
      <c r="V2" s="267"/>
    </row>
    <row r="3" spans="2:22" ht="15">
      <c r="B3" s="267"/>
      <c r="C3" s="267"/>
      <c r="D3" s="267"/>
      <c r="E3" s="1"/>
      <c r="F3" s="270" t="s">
        <v>379</v>
      </c>
      <c r="G3" s="1"/>
      <c r="H3" s="267"/>
      <c r="I3" s="267"/>
      <c r="K3" s="267"/>
      <c r="L3" s="267"/>
      <c r="M3" s="267"/>
      <c r="N3" s="267"/>
      <c r="O3" s="267"/>
      <c r="P3" s="267"/>
      <c r="Q3" s="267"/>
      <c r="R3" s="267"/>
      <c r="S3" s="267"/>
      <c r="T3" s="267"/>
      <c r="U3" s="267"/>
      <c r="V3" s="267"/>
    </row>
    <row r="4" spans="2:22" ht="12.75">
      <c r="B4" s="267"/>
      <c r="C4" s="267"/>
      <c r="D4" s="267"/>
      <c r="E4" s="267"/>
      <c r="F4" s="267"/>
      <c r="G4" s="267"/>
      <c r="H4" s="267"/>
      <c r="I4" s="267"/>
      <c r="K4" s="267"/>
      <c r="L4" s="267"/>
      <c r="M4" s="267"/>
      <c r="N4" s="267"/>
      <c r="O4" s="267"/>
      <c r="P4" s="267"/>
      <c r="Q4" s="267"/>
      <c r="R4" s="267"/>
      <c r="S4" s="267"/>
      <c r="T4" s="267"/>
      <c r="U4" s="267"/>
      <c r="V4" s="267"/>
    </row>
    <row r="5" spans="2:22" ht="12.75">
      <c r="B5" s="271" t="s">
        <v>291</v>
      </c>
      <c r="C5" s="267"/>
      <c r="D5" s="267"/>
      <c r="E5" s="267"/>
      <c r="F5" s="267"/>
      <c r="G5" s="267"/>
      <c r="H5" s="267"/>
      <c r="I5" s="267"/>
      <c r="K5" s="267"/>
      <c r="L5" s="267"/>
      <c r="M5" s="267"/>
      <c r="N5" s="267"/>
      <c r="O5" s="267"/>
      <c r="P5" s="267"/>
      <c r="Q5" s="267"/>
      <c r="R5" s="267"/>
      <c r="S5" s="267"/>
      <c r="T5" s="267"/>
      <c r="U5" s="267"/>
      <c r="V5" s="267"/>
    </row>
    <row r="6" spans="2:22" ht="28.5" customHeight="1">
      <c r="B6" s="502" t="s">
        <v>292</v>
      </c>
      <c r="C6" s="503"/>
      <c r="D6" s="503"/>
      <c r="E6" s="503"/>
      <c r="F6" s="503"/>
      <c r="G6" s="503"/>
      <c r="H6" s="503"/>
      <c r="I6" s="503"/>
      <c r="K6" s="267"/>
      <c r="L6" s="267"/>
      <c r="M6" s="267"/>
      <c r="N6" s="267"/>
      <c r="O6" s="267"/>
      <c r="P6" s="267"/>
      <c r="Q6" s="267"/>
      <c r="R6" s="267"/>
      <c r="S6" s="267"/>
      <c r="T6" s="267"/>
      <c r="U6" s="267"/>
      <c r="V6" s="267"/>
    </row>
    <row r="7" spans="2:22" ht="30" customHeight="1">
      <c r="B7" s="502" t="s">
        <v>293</v>
      </c>
      <c r="C7" s="503"/>
      <c r="D7" s="503"/>
      <c r="E7" s="503"/>
      <c r="F7" s="503"/>
      <c r="G7" s="503"/>
      <c r="H7" s="503"/>
      <c r="I7" s="503"/>
      <c r="K7" s="267"/>
      <c r="L7" s="267"/>
      <c r="M7" s="267"/>
      <c r="N7" s="267"/>
      <c r="O7" s="267"/>
      <c r="P7" s="267"/>
      <c r="Q7" s="267"/>
      <c r="R7" s="267"/>
      <c r="S7" s="267"/>
      <c r="T7" s="267"/>
      <c r="U7" s="267"/>
      <c r="V7" s="267"/>
    </row>
    <row r="8" spans="2:22" ht="12.75">
      <c r="B8" s="267" t="s">
        <v>294</v>
      </c>
      <c r="C8" s="267"/>
      <c r="D8" s="267"/>
      <c r="E8" s="267"/>
      <c r="F8" s="267"/>
      <c r="G8" s="267"/>
      <c r="H8" s="267"/>
      <c r="I8" s="267"/>
      <c r="K8" s="267"/>
      <c r="L8" s="267"/>
      <c r="M8" s="267"/>
      <c r="N8" s="267"/>
      <c r="O8" s="267"/>
      <c r="P8" s="267"/>
      <c r="Q8" s="267"/>
      <c r="R8" s="267"/>
      <c r="S8" s="267"/>
      <c r="T8" s="267"/>
      <c r="U8" s="267"/>
      <c r="V8" s="267"/>
    </row>
    <row r="9" spans="2:22" ht="12.75">
      <c r="B9" s="267" t="s">
        <v>295</v>
      </c>
      <c r="C9" s="267"/>
      <c r="D9" s="267"/>
      <c r="E9" s="267"/>
      <c r="F9" s="267"/>
      <c r="G9" s="267"/>
      <c r="H9" s="267"/>
      <c r="I9" s="267"/>
      <c r="K9" s="267"/>
      <c r="L9" s="267"/>
      <c r="M9" s="267"/>
      <c r="N9" s="267"/>
      <c r="O9" s="267"/>
      <c r="P9" s="267"/>
      <c r="Q9" s="267"/>
      <c r="R9" s="267"/>
      <c r="S9" s="267"/>
      <c r="T9" s="267"/>
      <c r="U9" s="267"/>
      <c r="V9" s="267"/>
    </row>
    <row r="10" spans="2:22" ht="12.75">
      <c r="B10" s="267" t="s">
        <v>296</v>
      </c>
      <c r="C10" s="267"/>
      <c r="D10" s="267"/>
      <c r="E10" s="267"/>
      <c r="F10" s="267"/>
      <c r="G10" s="267"/>
      <c r="H10" s="267"/>
      <c r="I10" s="267"/>
      <c r="K10" s="267"/>
      <c r="L10" s="267"/>
      <c r="M10" s="267"/>
      <c r="N10" s="267"/>
      <c r="O10" s="267"/>
      <c r="P10" s="267"/>
      <c r="Q10" s="267"/>
      <c r="R10" s="267"/>
      <c r="S10" s="267"/>
      <c r="T10" s="267"/>
      <c r="U10" s="267"/>
      <c r="V10" s="267"/>
    </row>
    <row r="11" spans="2:22" ht="28.5" customHeight="1">
      <c r="B11" s="504" t="s">
        <v>383</v>
      </c>
      <c r="C11" s="503"/>
      <c r="D11" s="503"/>
      <c r="E11" s="503"/>
      <c r="F11" s="503"/>
      <c r="G11" s="503"/>
      <c r="H11" s="503"/>
      <c r="I11" s="503"/>
      <c r="K11" s="267"/>
      <c r="L11" s="267"/>
      <c r="M11" s="267"/>
      <c r="N11" s="267"/>
      <c r="O11" s="267"/>
      <c r="P11" s="267"/>
      <c r="Q11" s="267"/>
      <c r="R11" s="267"/>
      <c r="S11" s="267"/>
      <c r="T11" s="267"/>
      <c r="U11" s="267"/>
      <c r="V11" s="267"/>
    </row>
    <row r="12" spans="2:22" ht="27" customHeight="1">
      <c r="B12" s="502" t="s">
        <v>297</v>
      </c>
      <c r="C12" s="503"/>
      <c r="D12" s="503"/>
      <c r="E12" s="503"/>
      <c r="F12" s="503"/>
      <c r="G12" s="503"/>
      <c r="H12" s="503"/>
      <c r="I12" s="503"/>
      <c r="K12" s="267"/>
      <c r="L12" s="267"/>
      <c r="M12" s="267"/>
      <c r="N12" s="267"/>
      <c r="O12" s="267"/>
      <c r="P12" s="267"/>
      <c r="Q12" s="267"/>
      <c r="R12" s="267"/>
      <c r="S12" s="267"/>
      <c r="T12" s="267"/>
      <c r="U12" s="267"/>
      <c r="V12" s="267"/>
    </row>
    <row r="13" spans="2:22" ht="33.75" customHeight="1">
      <c r="B13" s="502" t="s">
        <v>298</v>
      </c>
      <c r="C13" s="503"/>
      <c r="D13" s="503"/>
      <c r="E13" s="503"/>
      <c r="F13" s="503"/>
      <c r="G13" s="503"/>
      <c r="H13" s="503"/>
      <c r="I13" s="503"/>
      <c r="K13" s="267"/>
      <c r="L13" s="267"/>
      <c r="M13" s="267"/>
      <c r="N13" s="267"/>
      <c r="O13" s="267"/>
      <c r="P13" s="267"/>
      <c r="Q13" s="267"/>
      <c r="R13" s="267"/>
      <c r="S13" s="267"/>
      <c r="T13" s="267"/>
      <c r="U13" s="267"/>
      <c r="V13" s="267"/>
    </row>
    <row r="14" spans="2:22" ht="18" customHeight="1">
      <c r="B14" s="273" t="s">
        <v>299</v>
      </c>
      <c r="C14" s="274"/>
      <c r="D14" s="274"/>
      <c r="E14" s="274"/>
      <c r="F14" s="267"/>
      <c r="G14" s="267"/>
      <c r="H14" s="267"/>
      <c r="I14" s="267"/>
      <c r="K14" s="267"/>
      <c r="L14" s="267"/>
      <c r="M14" s="267"/>
      <c r="N14" s="267"/>
      <c r="O14" s="267"/>
      <c r="P14" s="267"/>
      <c r="Q14" s="267"/>
      <c r="R14" s="267"/>
      <c r="S14" s="267"/>
      <c r="T14" s="267"/>
      <c r="U14" s="267"/>
      <c r="V14" s="267"/>
    </row>
    <row r="15" spans="2:22" ht="17.25" customHeight="1">
      <c r="B15" s="275" t="s">
        <v>300</v>
      </c>
      <c r="C15" s="267"/>
      <c r="D15" s="267"/>
      <c r="E15" s="267"/>
      <c r="F15" s="267"/>
      <c r="G15" s="267"/>
      <c r="H15" s="267"/>
      <c r="I15" s="267"/>
      <c r="K15" s="267"/>
      <c r="L15" s="267"/>
      <c r="M15" s="267"/>
      <c r="N15" s="267"/>
      <c r="O15" s="267"/>
      <c r="P15" s="267"/>
      <c r="Q15" s="267"/>
      <c r="R15" s="267"/>
      <c r="S15" s="267"/>
      <c r="T15" s="267"/>
      <c r="U15" s="267"/>
      <c r="V15" s="267"/>
    </row>
    <row r="16" spans="2:22" ht="306" customHeight="1">
      <c r="B16" s="504" t="s">
        <v>301</v>
      </c>
      <c r="C16" s="504"/>
      <c r="D16" s="504"/>
      <c r="E16" s="504"/>
      <c r="F16" s="504"/>
      <c r="G16" s="504"/>
      <c r="H16" s="504"/>
      <c r="I16" s="504"/>
      <c r="J16" s="276"/>
      <c r="K16" s="277"/>
      <c r="L16" s="277"/>
      <c r="M16" s="277"/>
      <c r="N16" s="277"/>
      <c r="O16" s="277"/>
      <c r="P16" s="277"/>
      <c r="Q16" s="277"/>
      <c r="R16" s="277"/>
      <c r="S16" s="277"/>
      <c r="T16" s="277"/>
      <c r="U16" s="277"/>
      <c r="V16" s="277"/>
    </row>
    <row r="17" spans="2:22" ht="12.75">
      <c r="B17" s="267"/>
      <c r="C17" s="267"/>
      <c r="D17" s="267"/>
      <c r="E17" s="267"/>
      <c r="F17" s="267"/>
      <c r="G17" s="267"/>
      <c r="H17" s="267"/>
      <c r="I17" s="267"/>
      <c r="K17" s="267"/>
      <c r="L17" s="267"/>
      <c r="M17" s="267"/>
      <c r="N17" s="267"/>
      <c r="O17" s="267"/>
      <c r="P17" s="267"/>
      <c r="Q17" s="267"/>
      <c r="R17" s="267"/>
      <c r="S17" s="267"/>
      <c r="T17" s="267"/>
      <c r="U17" s="267"/>
      <c r="V17" s="267"/>
    </row>
    <row r="18" spans="2:22" ht="12.75">
      <c r="B18" s="271" t="s">
        <v>302</v>
      </c>
      <c r="C18" s="267"/>
      <c r="D18" s="267"/>
      <c r="E18" s="267"/>
      <c r="F18" s="267"/>
      <c r="G18" s="267"/>
      <c r="H18" s="267"/>
      <c r="I18" s="267"/>
      <c r="K18" s="267"/>
      <c r="L18" s="267"/>
      <c r="M18" s="267"/>
      <c r="N18" s="267"/>
      <c r="O18" s="267"/>
      <c r="P18" s="267"/>
      <c r="Q18" s="267"/>
      <c r="R18" s="267"/>
      <c r="S18" s="267"/>
      <c r="T18" s="267"/>
      <c r="U18" s="267"/>
      <c r="V18" s="267"/>
    </row>
    <row r="19" spans="2:22" ht="32.25" customHeight="1">
      <c r="B19" s="502" t="s">
        <v>303</v>
      </c>
      <c r="C19" s="503"/>
      <c r="D19" s="503"/>
      <c r="E19" s="503"/>
      <c r="F19" s="503"/>
      <c r="G19" s="503"/>
      <c r="H19" s="503"/>
      <c r="I19" s="503"/>
      <c r="K19" s="267"/>
      <c r="L19" s="267"/>
      <c r="M19" s="267"/>
      <c r="N19" s="267"/>
      <c r="O19" s="267"/>
      <c r="P19" s="267"/>
      <c r="Q19" s="267"/>
      <c r="R19" s="267"/>
      <c r="S19" s="267"/>
      <c r="T19" s="267"/>
      <c r="U19" s="267"/>
      <c r="V19" s="267"/>
    </row>
    <row r="20" spans="2:22" ht="20.25" customHeight="1">
      <c r="B20" s="267" t="s">
        <v>304</v>
      </c>
      <c r="C20" s="267"/>
      <c r="D20" s="267"/>
      <c r="E20" s="267"/>
      <c r="F20" s="267"/>
      <c r="G20" s="267"/>
      <c r="H20" s="267"/>
      <c r="I20" s="267"/>
      <c r="K20" s="267"/>
      <c r="L20" s="267"/>
      <c r="M20" s="267"/>
      <c r="N20" s="267"/>
      <c r="O20" s="267"/>
      <c r="P20" s="267"/>
      <c r="Q20" s="267"/>
      <c r="R20" s="267"/>
      <c r="S20" s="267"/>
      <c r="T20" s="267"/>
      <c r="U20" s="267"/>
      <c r="V20" s="267"/>
    </row>
    <row r="21" spans="2:22" ht="12.75">
      <c r="B21" s="267"/>
      <c r="C21" s="267"/>
      <c r="D21" s="267"/>
      <c r="E21" s="267"/>
      <c r="F21" s="267"/>
      <c r="G21" s="267"/>
      <c r="H21" s="267"/>
      <c r="I21" s="267"/>
      <c r="K21" s="267"/>
      <c r="L21" s="267"/>
      <c r="M21" s="267"/>
      <c r="N21" s="267"/>
      <c r="O21" s="267"/>
      <c r="P21" s="267"/>
      <c r="Q21" s="267"/>
      <c r="R21" s="267"/>
      <c r="S21" s="267"/>
      <c r="T21" s="267"/>
      <c r="U21" s="267"/>
      <c r="V21" s="267"/>
    </row>
    <row r="22" spans="2:22" ht="12.75">
      <c r="B22" s="271" t="s">
        <v>305</v>
      </c>
      <c r="C22" s="267"/>
      <c r="D22" s="267"/>
      <c r="E22" s="267"/>
      <c r="F22" s="267"/>
      <c r="G22" s="267"/>
      <c r="H22" s="267"/>
      <c r="I22" s="267"/>
      <c r="K22" s="267"/>
      <c r="L22" s="267"/>
      <c r="M22" s="267"/>
      <c r="N22" s="267"/>
      <c r="O22" s="267"/>
      <c r="P22" s="267"/>
      <c r="Q22" s="267"/>
      <c r="R22" s="267"/>
      <c r="S22" s="267"/>
      <c r="T22" s="267"/>
      <c r="U22" s="267"/>
      <c r="V22" s="267"/>
    </row>
    <row r="23" spans="2:22" ht="12.75">
      <c r="B23" s="267" t="s">
        <v>306</v>
      </c>
      <c r="C23" s="267"/>
      <c r="D23" s="267"/>
      <c r="E23" s="267"/>
      <c r="F23" s="267"/>
      <c r="G23" s="267"/>
      <c r="H23" s="267"/>
      <c r="I23" s="267"/>
      <c r="K23" s="267"/>
      <c r="L23" s="267"/>
      <c r="M23" s="267"/>
      <c r="N23" s="267"/>
      <c r="O23" s="267"/>
      <c r="P23" s="267"/>
      <c r="Q23" s="267"/>
      <c r="R23" s="267"/>
      <c r="S23" s="267"/>
      <c r="T23" s="267"/>
      <c r="U23" s="267"/>
      <c r="V23" s="267"/>
    </row>
    <row r="24" spans="2:22" ht="28.5" customHeight="1">
      <c r="B24" s="505" t="s">
        <v>307</v>
      </c>
      <c r="C24" s="506"/>
      <c r="D24" s="506"/>
      <c r="E24" s="506"/>
      <c r="F24" s="506"/>
      <c r="G24" s="506"/>
      <c r="H24" s="506"/>
      <c r="I24" s="506"/>
      <c r="K24" s="267"/>
      <c r="L24" s="267"/>
      <c r="M24" s="267"/>
      <c r="N24" s="267"/>
      <c r="O24" s="267"/>
      <c r="P24" s="267"/>
      <c r="Q24" s="267"/>
      <c r="R24" s="267"/>
      <c r="S24" s="267"/>
      <c r="T24" s="267"/>
      <c r="U24" s="267"/>
      <c r="V24" s="267"/>
    </row>
    <row r="25" spans="2:22" ht="17.25" customHeight="1">
      <c r="B25" s="267" t="s">
        <v>308</v>
      </c>
      <c r="C25" s="267"/>
      <c r="D25" s="267"/>
      <c r="E25" s="267"/>
      <c r="F25" s="267"/>
      <c r="G25" s="267"/>
      <c r="H25" s="267"/>
      <c r="I25" s="267"/>
      <c r="K25" s="267"/>
      <c r="L25" s="267"/>
      <c r="M25" s="267"/>
      <c r="N25" s="267"/>
      <c r="O25" s="267"/>
      <c r="P25" s="267"/>
      <c r="Q25" s="267"/>
      <c r="R25" s="267"/>
      <c r="S25" s="267"/>
      <c r="T25" s="267"/>
      <c r="U25" s="267"/>
      <c r="V25" s="267"/>
    </row>
    <row r="26" spans="2:22" ht="12.75">
      <c r="B26" s="267"/>
      <c r="C26" s="267"/>
      <c r="D26" s="267"/>
      <c r="E26" s="267"/>
      <c r="F26" s="267"/>
      <c r="G26" s="267"/>
      <c r="H26" s="267"/>
      <c r="I26" s="267"/>
      <c r="K26" s="267"/>
      <c r="L26" s="267"/>
      <c r="M26" s="267"/>
      <c r="N26" s="267"/>
      <c r="O26" s="267"/>
      <c r="P26" s="267"/>
      <c r="Q26" s="267"/>
      <c r="R26" s="267"/>
      <c r="S26" s="267"/>
      <c r="T26" s="267"/>
      <c r="U26" s="267"/>
      <c r="V26" s="267"/>
    </row>
    <row r="27" spans="2:22" ht="12.75">
      <c r="B27" s="271" t="s">
        <v>309</v>
      </c>
      <c r="C27" s="267"/>
      <c r="D27" s="267"/>
      <c r="E27" s="267"/>
      <c r="F27" s="267"/>
      <c r="G27" s="267"/>
      <c r="H27" s="267"/>
      <c r="I27" s="267"/>
      <c r="K27" s="267"/>
      <c r="L27" s="267"/>
      <c r="M27" s="267"/>
      <c r="N27" s="267"/>
      <c r="O27" s="267"/>
      <c r="P27" s="267"/>
      <c r="Q27" s="267"/>
      <c r="R27" s="267"/>
      <c r="S27" s="267"/>
      <c r="T27" s="267"/>
      <c r="U27" s="267"/>
      <c r="V27" s="267"/>
    </row>
    <row r="28" spans="2:22" ht="30.75" customHeight="1">
      <c r="B28" s="505" t="s">
        <v>310</v>
      </c>
      <c r="C28" s="505"/>
      <c r="D28" s="505"/>
      <c r="E28" s="505"/>
      <c r="F28" s="505"/>
      <c r="G28" s="505"/>
      <c r="H28" s="505"/>
      <c r="I28" s="505"/>
      <c r="K28" s="267"/>
      <c r="L28" s="267"/>
      <c r="M28" s="267"/>
      <c r="N28" s="267"/>
      <c r="O28" s="267"/>
      <c r="P28" s="267"/>
      <c r="Q28" s="267"/>
      <c r="R28" s="267"/>
      <c r="S28" s="267"/>
      <c r="T28" s="267"/>
      <c r="U28" s="267"/>
      <c r="V28" s="267"/>
    </row>
    <row r="29" spans="2:22" ht="30" customHeight="1">
      <c r="B29" s="502" t="s">
        <v>311</v>
      </c>
      <c r="C29" s="502"/>
      <c r="D29" s="502"/>
      <c r="E29" s="502"/>
      <c r="F29" s="502"/>
      <c r="G29" s="502"/>
      <c r="H29" s="502"/>
      <c r="I29" s="502"/>
      <c r="K29" s="267"/>
      <c r="L29" s="267"/>
      <c r="M29" s="267"/>
      <c r="N29" s="267"/>
      <c r="O29" s="267"/>
      <c r="P29" s="267"/>
      <c r="Q29" s="267"/>
      <c r="R29" s="267"/>
      <c r="S29" s="267"/>
      <c r="T29" s="267"/>
      <c r="U29" s="267"/>
      <c r="V29" s="267"/>
    </row>
    <row r="30" spans="2:22" ht="16.5" customHeight="1">
      <c r="B30" s="267" t="s">
        <v>312</v>
      </c>
      <c r="C30" s="267"/>
      <c r="D30" s="267"/>
      <c r="E30" s="267"/>
      <c r="F30" s="267"/>
      <c r="G30" s="267"/>
      <c r="H30" s="267"/>
      <c r="I30" s="267"/>
      <c r="K30" s="267"/>
      <c r="L30" s="267"/>
      <c r="M30" s="267"/>
      <c r="N30" s="267"/>
      <c r="O30" s="267"/>
      <c r="P30" s="267"/>
      <c r="Q30" s="267"/>
      <c r="R30" s="267"/>
      <c r="S30" s="267"/>
      <c r="T30" s="267"/>
      <c r="U30" s="267"/>
      <c r="V30" s="267"/>
    </row>
    <row r="31" spans="2:22" ht="17.25" customHeight="1">
      <c r="B31" s="267" t="s">
        <v>313</v>
      </c>
      <c r="C31" s="267"/>
      <c r="D31" s="267"/>
      <c r="E31" s="267"/>
      <c r="F31" s="267"/>
      <c r="G31" s="267"/>
      <c r="H31" s="267"/>
      <c r="I31" s="267"/>
      <c r="K31" s="267"/>
      <c r="L31" s="267"/>
      <c r="M31" s="267"/>
      <c r="N31" s="267"/>
      <c r="O31" s="267"/>
      <c r="P31" s="267"/>
      <c r="Q31" s="267"/>
      <c r="R31" s="267"/>
      <c r="S31" s="267"/>
      <c r="T31" s="267"/>
      <c r="U31" s="267"/>
      <c r="V31" s="267"/>
    </row>
    <row r="32" spans="2:22" ht="67.5" customHeight="1">
      <c r="B32" s="502" t="s">
        <v>314</v>
      </c>
      <c r="C32" s="502"/>
      <c r="D32" s="502"/>
      <c r="E32" s="502"/>
      <c r="F32" s="502"/>
      <c r="G32" s="502"/>
      <c r="H32" s="502"/>
      <c r="I32" s="502"/>
      <c r="K32" s="267"/>
      <c r="L32" s="267"/>
      <c r="M32" s="267"/>
      <c r="N32" s="267"/>
      <c r="O32" s="267"/>
      <c r="P32" s="267"/>
      <c r="Q32" s="267"/>
      <c r="R32" s="267"/>
      <c r="S32" s="267"/>
      <c r="T32" s="267"/>
      <c r="U32" s="267"/>
      <c r="V32" s="267"/>
    </row>
    <row r="33" spans="2:22" ht="30" customHeight="1">
      <c r="B33" s="502" t="s">
        <v>315</v>
      </c>
      <c r="C33" s="502"/>
      <c r="D33" s="502"/>
      <c r="E33" s="502"/>
      <c r="F33" s="502"/>
      <c r="G33" s="502"/>
      <c r="H33" s="502"/>
      <c r="I33" s="502"/>
      <c r="K33" s="267"/>
      <c r="L33" s="267"/>
      <c r="M33" s="267"/>
      <c r="N33" s="267"/>
      <c r="O33" s="267"/>
      <c r="P33" s="267"/>
      <c r="Q33" s="267"/>
      <c r="R33" s="267"/>
      <c r="S33" s="267"/>
      <c r="T33" s="267"/>
      <c r="U33" s="267"/>
      <c r="V33" s="267"/>
    </row>
    <row r="34" spans="2:22" ht="55.5" customHeight="1">
      <c r="B34" s="502" t="s">
        <v>316</v>
      </c>
      <c r="C34" s="502"/>
      <c r="D34" s="502"/>
      <c r="E34" s="502"/>
      <c r="F34" s="502"/>
      <c r="G34" s="502"/>
      <c r="H34" s="502"/>
      <c r="I34" s="502"/>
      <c r="K34" s="267"/>
      <c r="L34" s="267"/>
      <c r="M34" s="267"/>
      <c r="N34" s="267"/>
      <c r="O34" s="267"/>
      <c r="P34" s="267"/>
      <c r="Q34" s="267"/>
      <c r="R34" s="267"/>
      <c r="S34" s="267"/>
      <c r="T34" s="267"/>
      <c r="U34" s="267"/>
      <c r="V34" s="267"/>
    </row>
    <row r="35" spans="2:22" ht="15" customHeight="1">
      <c r="B35" s="502" t="s">
        <v>317</v>
      </c>
      <c r="C35" s="502"/>
      <c r="D35" s="502"/>
      <c r="E35" s="502"/>
      <c r="F35" s="502"/>
      <c r="G35" s="502"/>
      <c r="H35" s="502"/>
      <c r="I35" s="502"/>
      <c r="K35" s="267"/>
      <c r="L35" s="267"/>
      <c r="M35" s="267"/>
      <c r="N35" s="267"/>
      <c r="O35" s="267"/>
      <c r="P35" s="267"/>
      <c r="Q35" s="267"/>
      <c r="R35" s="267"/>
      <c r="S35" s="267"/>
      <c r="T35" s="267"/>
      <c r="U35" s="267"/>
      <c r="V35" s="267"/>
    </row>
    <row r="36" spans="2:22" ht="15" customHeight="1">
      <c r="B36" s="272"/>
      <c r="C36" s="272"/>
      <c r="D36" s="272"/>
      <c r="E36" s="272"/>
      <c r="F36" s="272"/>
      <c r="G36" s="272"/>
      <c r="H36" s="272"/>
      <c r="I36" s="272"/>
      <c r="K36" s="267"/>
      <c r="L36" s="267"/>
      <c r="M36" s="267"/>
      <c r="N36" s="267"/>
      <c r="O36" s="267"/>
      <c r="P36" s="267"/>
      <c r="Q36" s="267"/>
      <c r="R36" s="267"/>
      <c r="S36" s="267"/>
      <c r="T36" s="267"/>
      <c r="U36" s="267"/>
      <c r="V36" s="267"/>
    </row>
    <row r="37" spans="2:22" ht="18" customHeight="1">
      <c r="B37" s="271" t="s">
        <v>318</v>
      </c>
      <c r="C37" s="267"/>
      <c r="D37" s="267"/>
      <c r="E37" s="267"/>
      <c r="F37" s="267"/>
      <c r="G37" s="267"/>
      <c r="H37" s="267"/>
      <c r="I37" s="267"/>
      <c r="K37" s="267"/>
      <c r="L37" s="267"/>
      <c r="M37" s="267"/>
      <c r="N37" s="267"/>
      <c r="O37" s="267"/>
      <c r="P37" s="267"/>
      <c r="Q37" s="267"/>
      <c r="R37" s="267"/>
      <c r="S37" s="267"/>
      <c r="T37" s="267"/>
      <c r="U37" s="267"/>
      <c r="V37" s="267"/>
    </row>
    <row r="38" spans="2:22" ht="12.75">
      <c r="B38" s="267" t="s">
        <v>319</v>
      </c>
      <c r="C38" s="267"/>
      <c r="D38" s="267"/>
      <c r="E38" s="267"/>
      <c r="F38" s="267"/>
      <c r="G38" s="267"/>
      <c r="H38" s="267"/>
      <c r="I38" s="267"/>
      <c r="K38" s="267"/>
      <c r="L38" s="267"/>
      <c r="M38" s="267"/>
      <c r="N38" s="267"/>
      <c r="O38" s="267"/>
      <c r="P38" s="267"/>
      <c r="Q38" s="267"/>
      <c r="R38" s="267"/>
      <c r="S38" s="267"/>
      <c r="T38" s="267"/>
      <c r="U38" s="267"/>
      <c r="V38" s="267"/>
    </row>
    <row r="39" spans="2:22" ht="31.5" customHeight="1">
      <c r="B39" s="502" t="s">
        <v>320</v>
      </c>
      <c r="C39" s="503"/>
      <c r="D39" s="503"/>
      <c r="E39" s="503"/>
      <c r="F39" s="503"/>
      <c r="G39" s="503"/>
      <c r="H39" s="503"/>
      <c r="I39" s="503"/>
      <c r="K39" s="267"/>
      <c r="L39" s="267"/>
      <c r="M39" s="267"/>
      <c r="N39" s="267"/>
      <c r="O39" s="267"/>
      <c r="P39" s="267"/>
      <c r="Q39" s="267"/>
      <c r="R39" s="267"/>
      <c r="S39" s="267"/>
      <c r="T39" s="267"/>
      <c r="U39" s="267"/>
      <c r="V39" s="267"/>
    </row>
    <row r="40" spans="2:22" ht="19.5" customHeight="1">
      <c r="B40" s="267" t="s">
        <v>321</v>
      </c>
      <c r="C40" s="267"/>
      <c r="D40" s="267"/>
      <c r="E40" s="267"/>
      <c r="F40" s="267"/>
      <c r="G40" s="267"/>
      <c r="H40" s="267"/>
      <c r="I40" s="267"/>
      <c r="K40" s="267"/>
      <c r="L40" s="267"/>
      <c r="M40" s="267"/>
      <c r="N40" s="267"/>
      <c r="O40" s="267"/>
      <c r="P40" s="267"/>
      <c r="Q40" s="267"/>
      <c r="R40" s="267"/>
      <c r="S40" s="267"/>
      <c r="T40" s="267"/>
      <c r="U40" s="267"/>
      <c r="V40" s="267"/>
    </row>
    <row r="41" spans="2:22" ht="11.25" customHeight="1">
      <c r="B41" s="267"/>
      <c r="C41" s="267"/>
      <c r="D41" s="267"/>
      <c r="E41" s="267"/>
      <c r="F41" s="267"/>
      <c r="G41" s="267"/>
      <c r="H41" s="267"/>
      <c r="I41" s="267"/>
      <c r="K41" s="267"/>
      <c r="L41" s="267"/>
      <c r="M41" s="267"/>
      <c r="N41" s="267"/>
      <c r="O41" s="267"/>
      <c r="P41" s="267"/>
      <c r="Q41" s="267"/>
      <c r="R41" s="267"/>
      <c r="S41" s="267"/>
      <c r="T41" s="267"/>
      <c r="U41" s="267"/>
      <c r="V41" s="267"/>
    </row>
    <row r="42" spans="2:22" ht="38.25">
      <c r="B42" s="278"/>
      <c r="C42" s="278" t="s">
        <v>322</v>
      </c>
      <c r="D42" s="279" t="s">
        <v>323</v>
      </c>
      <c r="E42" s="279" t="s">
        <v>324</v>
      </c>
      <c r="F42" s="280" t="s">
        <v>325</v>
      </c>
      <c r="G42" s="267"/>
      <c r="H42" s="267"/>
      <c r="I42" s="267"/>
      <c r="K42" s="267"/>
      <c r="L42" s="267"/>
      <c r="M42" s="267"/>
      <c r="N42" s="267"/>
      <c r="O42" s="267"/>
      <c r="P42" s="267"/>
      <c r="Q42" s="267"/>
      <c r="R42" s="267"/>
      <c r="S42" s="267"/>
      <c r="T42" s="267"/>
      <c r="U42" s="267"/>
      <c r="V42" s="267"/>
    </row>
    <row r="43" spans="2:22" ht="18" customHeight="1">
      <c r="B43" s="278">
        <v>1</v>
      </c>
      <c r="C43" s="281" t="s">
        <v>326</v>
      </c>
      <c r="D43" s="282">
        <v>54296925000</v>
      </c>
      <c r="E43" s="283"/>
      <c r="F43" s="282">
        <v>54296925000</v>
      </c>
      <c r="G43" s="267"/>
      <c r="H43" s="267"/>
      <c r="I43" s="267"/>
      <c r="K43" s="267"/>
      <c r="L43" s="267"/>
      <c r="M43" s="267"/>
      <c r="N43" s="267"/>
      <c r="O43" s="267"/>
      <c r="P43" s="267"/>
      <c r="Q43" s="267"/>
      <c r="R43" s="267"/>
      <c r="S43" s="267"/>
      <c r="T43" s="267"/>
      <c r="U43" s="267"/>
      <c r="V43" s="267"/>
    </row>
    <row r="44" spans="2:22" ht="18" customHeight="1">
      <c r="B44" s="278"/>
      <c r="C44" s="284" t="s">
        <v>327</v>
      </c>
      <c r="D44" s="285">
        <v>54296925000</v>
      </c>
      <c r="E44" s="286"/>
      <c r="F44" s="285">
        <v>54296925000</v>
      </c>
      <c r="G44" s="267"/>
      <c r="H44" s="267"/>
      <c r="I44" s="267"/>
      <c r="K44" s="267"/>
      <c r="L44" s="267"/>
      <c r="M44" s="267"/>
      <c r="N44" s="267"/>
      <c r="O44" s="267"/>
      <c r="P44" s="267"/>
      <c r="Q44" s="267"/>
      <c r="R44" s="267"/>
      <c r="S44" s="267"/>
      <c r="T44" s="267"/>
      <c r="U44" s="267"/>
      <c r="V44" s="267"/>
    </row>
    <row r="45" spans="2:22" ht="15.75" customHeight="1">
      <c r="B45" s="278"/>
      <c r="C45" s="284" t="s">
        <v>328</v>
      </c>
      <c r="D45" s="285">
        <v>0</v>
      </c>
      <c r="E45" s="286"/>
      <c r="F45" s="285">
        <v>0</v>
      </c>
      <c r="G45" s="267"/>
      <c r="H45" s="267"/>
      <c r="I45" s="267"/>
      <c r="K45" s="267"/>
      <c r="L45" s="267"/>
      <c r="M45" s="267"/>
      <c r="N45" s="267"/>
      <c r="O45" s="267"/>
      <c r="P45" s="267"/>
      <c r="Q45" s="267"/>
      <c r="R45" s="267"/>
      <c r="S45" s="267"/>
      <c r="T45" s="267"/>
      <c r="U45" s="267"/>
      <c r="V45" s="267"/>
    </row>
    <row r="46" spans="2:22" ht="15.75" customHeight="1">
      <c r="B46" s="278">
        <v>2</v>
      </c>
      <c r="C46" s="281" t="s">
        <v>329</v>
      </c>
      <c r="D46" s="282">
        <v>0</v>
      </c>
      <c r="E46" s="283"/>
      <c r="F46" s="282">
        <v>0</v>
      </c>
      <c r="G46" s="267"/>
      <c r="H46" s="267"/>
      <c r="I46" s="267"/>
      <c r="K46" s="267"/>
      <c r="L46" s="267"/>
      <c r="M46" s="267"/>
      <c r="N46" s="267"/>
      <c r="O46" s="267"/>
      <c r="P46" s="267"/>
      <c r="Q46" s="267"/>
      <c r="R46" s="267"/>
      <c r="S46" s="267"/>
      <c r="T46" s="267"/>
      <c r="U46" s="267"/>
      <c r="V46" s="267"/>
    </row>
    <row r="47" spans="2:22" ht="16.5" customHeight="1">
      <c r="B47" s="278"/>
      <c r="C47" s="284" t="s">
        <v>330</v>
      </c>
      <c r="D47" s="282">
        <v>0</v>
      </c>
      <c r="E47" s="283"/>
      <c r="F47" s="282">
        <v>0</v>
      </c>
      <c r="G47" s="267"/>
      <c r="H47" s="267"/>
      <c r="I47" s="267"/>
      <c r="K47" s="267"/>
      <c r="L47" s="267"/>
      <c r="M47" s="267"/>
      <c r="N47" s="267"/>
      <c r="O47" s="267"/>
      <c r="P47" s="267"/>
      <c r="Q47" s="267"/>
      <c r="R47" s="267"/>
      <c r="S47" s="267"/>
      <c r="T47" s="267"/>
      <c r="U47" s="267"/>
      <c r="V47" s="267"/>
    </row>
    <row r="48" spans="2:22" ht="18" customHeight="1">
      <c r="B48" s="278"/>
      <c r="C48" s="284" t="s">
        <v>331</v>
      </c>
      <c r="D48" s="282">
        <v>0</v>
      </c>
      <c r="E48" s="283"/>
      <c r="F48" s="282">
        <v>0</v>
      </c>
      <c r="G48" s="267"/>
      <c r="H48" s="267"/>
      <c r="I48" s="267"/>
      <c r="K48" s="267"/>
      <c r="L48" s="267"/>
      <c r="M48" s="267"/>
      <c r="N48" s="267"/>
      <c r="O48" s="267"/>
      <c r="P48" s="267"/>
      <c r="Q48" s="267"/>
      <c r="R48" s="267"/>
      <c r="S48" s="267"/>
      <c r="T48" s="267"/>
      <c r="U48" s="267"/>
      <c r="V48" s="267"/>
    </row>
    <row r="49" spans="2:22" ht="14.25" customHeight="1">
      <c r="B49" s="278">
        <v>4</v>
      </c>
      <c r="C49" s="281" t="s">
        <v>332</v>
      </c>
      <c r="D49" s="287">
        <v>54296925000</v>
      </c>
      <c r="E49" s="283">
        <v>0</v>
      </c>
      <c r="F49" s="287">
        <v>54296925000</v>
      </c>
      <c r="G49" s="267"/>
      <c r="H49" s="267"/>
      <c r="I49" s="267"/>
      <c r="K49" s="267"/>
      <c r="L49" s="267"/>
      <c r="M49" s="267"/>
      <c r="N49" s="267"/>
      <c r="O49" s="267"/>
      <c r="P49" s="267"/>
      <c r="Q49" s="267"/>
      <c r="R49" s="267"/>
      <c r="S49" s="267"/>
      <c r="T49" s="267"/>
      <c r="U49" s="267"/>
      <c r="V49" s="267"/>
    </row>
    <row r="50" spans="2:22" ht="15.75" customHeight="1">
      <c r="B50" s="278"/>
      <c r="C50" s="284" t="s">
        <v>327</v>
      </c>
      <c r="D50" s="285">
        <v>54296925000</v>
      </c>
      <c r="E50" s="286"/>
      <c r="F50" s="285">
        <v>54296925000</v>
      </c>
      <c r="G50" s="267"/>
      <c r="H50" s="267"/>
      <c r="I50" s="267"/>
      <c r="K50" s="267"/>
      <c r="L50" s="267"/>
      <c r="M50" s="267"/>
      <c r="N50" s="267"/>
      <c r="O50" s="267"/>
      <c r="P50" s="267"/>
      <c r="Q50" s="267"/>
      <c r="R50" s="267"/>
      <c r="S50" s="267"/>
      <c r="T50" s="267"/>
      <c r="U50" s="267"/>
      <c r="V50" s="267"/>
    </row>
    <row r="51" spans="2:22" ht="17.25" customHeight="1">
      <c r="B51" s="278"/>
      <c r="C51" s="284" t="s">
        <v>328</v>
      </c>
      <c r="D51" s="285">
        <v>0</v>
      </c>
      <c r="E51" s="286"/>
      <c r="F51" s="285">
        <v>0</v>
      </c>
      <c r="G51" s="267"/>
      <c r="H51" s="267"/>
      <c r="I51" s="267"/>
      <c r="K51" s="267"/>
      <c r="L51" s="267"/>
      <c r="M51" s="267"/>
      <c r="N51" s="267"/>
      <c r="O51" s="267"/>
      <c r="P51" s="267"/>
      <c r="Q51" s="267"/>
      <c r="R51" s="267"/>
      <c r="S51" s="267"/>
      <c r="T51" s="267"/>
      <c r="U51" s="267"/>
      <c r="V51" s="267"/>
    </row>
    <row r="52" spans="2:22" ht="15">
      <c r="B52" s="288"/>
      <c r="C52" s="289"/>
      <c r="D52" s="290"/>
      <c r="E52" s="291"/>
      <c r="F52" s="290"/>
      <c r="G52" s="267"/>
      <c r="H52" s="267"/>
      <c r="I52" s="267"/>
      <c r="K52" s="267"/>
      <c r="L52" s="267"/>
      <c r="M52" s="267"/>
      <c r="N52" s="267"/>
      <c r="O52" s="267"/>
      <c r="P52" s="267"/>
      <c r="Q52" s="267"/>
      <c r="R52" s="267"/>
      <c r="S52" s="267"/>
      <c r="T52" s="267"/>
      <c r="U52" s="267"/>
      <c r="V52" s="267"/>
    </row>
    <row r="53" spans="2:22" ht="12.75">
      <c r="B53" s="267" t="s">
        <v>333</v>
      </c>
      <c r="C53" s="267"/>
      <c r="D53" s="267"/>
      <c r="E53" s="267"/>
      <c r="F53" s="267"/>
      <c r="G53" s="267"/>
      <c r="H53" s="267"/>
      <c r="I53" s="267"/>
      <c r="K53" s="267"/>
      <c r="L53" s="267"/>
      <c r="M53" s="267"/>
      <c r="N53" s="267"/>
      <c r="O53" s="267"/>
      <c r="P53" s="267"/>
      <c r="Q53" s="267"/>
      <c r="R53" s="267"/>
      <c r="S53" s="267"/>
      <c r="T53" s="267"/>
      <c r="U53" s="267"/>
      <c r="V53" s="267"/>
    </row>
    <row r="54" spans="2:22" ht="12.75">
      <c r="B54" s="267" t="s">
        <v>334</v>
      </c>
      <c r="C54" s="267"/>
      <c r="D54" s="267"/>
      <c r="E54" s="267"/>
      <c r="F54" s="267"/>
      <c r="G54" s="267"/>
      <c r="H54" s="267"/>
      <c r="I54" s="267"/>
      <c r="K54" s="267"/>
      <c r="L54" s="267"/>
      <c r="M54" s="267"/>
      <c r="N54" s="267"/>
      <c r="O54" s="267"/>
      <c r="P54" s="267"/>
      <c r="Q54" s="267"/>
      <c r="R54" s="267"/>
      <c r="S54" s="267"/>
      <c r="T54" s="267"/>
      <c r="U54" s="267"/>
      <c r="V54" s="267"/>
    </row>
    <row r="55" spans="2:22" ht="12.75">
      <c r="B55" s="267"/>
      <c r="C55" s="267"/>
      <c r="D55" s="267"/>
      <c r="E55" s="267"/>
      <c r="F55" s="267"/>
      <c r="G55" s="267"/>
      <c r="H55" s="267"/>
      <c r="I55" s="267"/>
      <c r="K55" s="267"/>
      <c r="L55" s="267"/>
      <c r="M55" s="267"/>
      <c r="N55" s="267"/>
      <c r="O55" s="267"/>
      <c r="P55" s="267"/>
      <c r="Q55" s="267"/>
      <c r="R55" s="267"/>
      <c r="S55" s="267"/>
      <c r="T55" s="267"/>
      <c r="U55" s="267"/>
      <c r="V55" s="267"/>
    </row>
    <row r="56" spans="2:22" ht="12.75">
      <c r="B56" s="267" t="s">
        <v>335</v>
      </c>
      <c r="C56" s="267"/>
      <c r="D56" s="267"/>
      <c r="E56" s="267"/>
      <c r="F56" s="267"/>
      <c r="G56" s="267"/>
      <c r="H56" s="267"/>
      <c r="I56" s="267"/>
      <c r="K56" s="267"/>
      <c r="L56" s="267"/>
      <c r="M56" s="267"/>
      <c r="N56" s="267"/>
      <c r="O56" s="267"/>
      <c r="P56" s="267"/>
      <c r="Q56" s="267"/>
      <c r="R56" s="267"/>
      <c r="S56" s="267"/>
      <c r="T56" s="267"/>
      <c r="U56" s="267"/>
      <c r="V56" s="267"/>
    </row>
    <row r="57" spans="2:22" ht="20.25" customHeight="1">
      <c r="B57" s="502" t="s">
        <v>336</v>
      </c>
      <c r="C57" s="503"/>
      <c r="D57" s="503"/>
      <c r="E57" s="503"/>
      <c r="F57" s="503"/>
      <c r="G57" s="503"/>
      <c r="H57" s="503"/>
      <c r="I57" s="503"/>
      <c r="K57" s="267"/>
      <c r="L57" s="267"/>
      <c r="M57" s="267"/>
      <c r="N57" s="267"/>
      <c r="O57" s="267"/>
      <c r="P57" s="267"/>
      <c r="Q57" s="267"/>
      <c r="R57" s="267"/>
      <c r="S57" s="267"/>
      <c r="T57" s="267"/>
      <c r="U57" s="267"/>
      <c r="V57" s="267"/>
    </row>
    <row r="58" spans="2:22" ht="21" customHeight="1">
      <c r="B58" s="502" t="s">
        <v>337</v>
      </c>
      <c r="C58" s="503"/>
      <c r="D58" s="503"/>
      <c r="E58" s="503"/>
      <c r="F58" s="503"/>
      <c r="G58" s="503"/>
      <c r="H58" s="503"/>
      <c r="I58" s="503"/>
      <c r="K58" s="267"/>
      <c r="L58" s="267"/>
      <c r="M58" s="267"/>
      <c r="N58" s="267"/>
      <c r="O58" s="267"/>
      <c r="P58" s="267"/>
      <c r="Q58" s="267"/>
      <c r="R58" s="267"/>
      <c r="S58" s="267"/>
      <c r="T58" s="267"/>
      <c r="U58" s="267"/>
      <c r="V58" s="267"/>
    </row>
    <row r="59" spans="2:22" ht="14.25" customHeight="1">
      <c r="B59" s="267" t="s">
        <v>338</v>
      </c>
      <c r="C59" s="267"/>
      <c r="D59" s="267"/>
      <c r="E59" s="267"/>
      <c r="F59" s="267"/>
      <c r="G59" s="267"/>
      <c r="H59" s="267"/>
      <c r="I59" s="267"/>
      <c r="K59" s="267"/>
      <c r="L59" s="267"/>
      <c r="M59" s="267"/>
      <c r="N59" s="267"/>
      <c r="O59" s="267"/>
      <c r="P59" s="267"/>
      <c r="Q59" s="267"/>
      <c r="R59" s="267"/>
      <c r="S59" s="267"/>
      <c r="T59" s="267"/>
      <c r="U59" s="267"/>
      <c r="V59" s="267"/>
    </row>
    <row r="60" spans="2:22" ht="12.75">
      <c r="B60" s="271" t="s">
        <v>339</v>
      </c>
      <c r="C60" s="267"/>
      <c r="D60" s="267"/>
      <c r="E60" s="267"/>
      <c r="F60" s="267"/>
      <c r="G60" s="267"/>
      <c r="H60" s="267"/>
      <c r="I60" s="267"/>
      <c r="K60" s="267"/>
      <c r="L60" s="267"/>
      <c r="M60" s="267"/>
      <c r="N60" s="267"/>
      <c r="O60" s="267"/>
      <c r="P60" s="267"/>
      <c r="Q60" s="267"/>
      <c r="R60" s="267"/>
      <c r="S60" s="267"/>
      <c r="T60" s="267"/>
      <c r="U60" s="267"/>
      <c r="V60" s="267"/>
    </row>
    <row r="61" spans="2:22" ht="361.5" customHeight="1">
      <c r="B61" s="502" t="s">
        <v>340</v>
      </c>
      <c r="C61" s="502"/>
      <c r="D61" s="502"/>
      <c r="E61" s="502"/>
      <c r="F61" s="502"/>
      <c r="G61" s="502"/>
      <c r="H61" s="502"/>
      <c r="I61" s="502"/>
      <c r="J61" s="292"/>
      <c r="K61" s="293"/>
      <c r="L61" s="293"/>
      <c r="M61" s="293"/>
      <c r="N61" s="293"/>
      <c r="O61" s="293"/>
      <c r="P61" s="293"/>
      <c r="Q61" s="293"/>
      <c r="R61" s="293"/>
      <c r="S61" s="293"/>
      <c r="T61" s="293"/>
      <c r="U61" s="293"/>
      <c r="V61" s="293"/>
    </row>
    <row r="62" ht="12.75">
      <c r="B62" t="s">
        <v>341</v>
      </c>
    </row>
  </sheetData>
  <sheetProtection/>
  <mergeCells count="19">
    <mergeCell ref="B61:I61"/>
    <mergeCell ref="B33:I33"/>
    <mergeCell ref="B34:I34"/>
    <mergeCell ref="B35:I35"/>
    <mergeCell ref="B39:I39"/>
    <mergeCell ref="B57:I57"/>
    <mergeCell ref="B58:I58"/>
    <mergeCell ref="B16:I16"/>
    <mergeCell ref="B19:I19"/>
    <mergeCell ref="B24:I24"/>
    <mergeCell ref="B28:I28"/>
    <mergeCell ref="B29:I29"/>
    <mergeCell ref="B32:I32"/>
    <mergeCell ref="E1:G1"/>
    <mergeCell ref="B6:I6"/>
    <mergeCell ref="B7:I7"/>
    <mergeCell ref="B11:I11"/>
    <mergeCell ref="B12:I12"/>
    <mergeCell ref="B13:I13"/>
  </mergeCells>
  <printOptions/>
  <pageMargins left="0.7" right="0.7" top="0.75" bottom="0.75" header="0.3" footer="0.3"/>
  <pageSetup horizontalDpi="600" verticalDpi="600" orientation="portrait" paperSize="9" r:id="rId2"/>
  <headerFooter>
    <oddFooter>&amp;LINTERNAL</oddFooter>
    <evenFooter>&amp;LINTERNAL</evenFooter>
    <firstFooter>&amp;LINTERNAL</firstFooter>
  </headerFooter>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K51"/>
  <sheetViews>
    <sheetView view="pageBreakPreview" zoomScaleSheetLayoutView="100" zoomScalePageLayoutView="0" workbookViewId="0" topLeftCell="A15">
      <selection activeCell="E33" sqref="E33"/>
    </sheetView>
  </sheetViews>
  <sheetFormatPr defaultColWidth="9.140625" defaultRowHeight="12.75"/>
  <cols>
    <col min="1" max="1" width="5.28125" style="170" customWidth="1"/>
    <col min="2" max="2" width="49.28125" style="150" customWidth="1"/>
    <col min="3" max="3" width="20.28125" style="150" customWidth="1"/>
    <col min="4" max="4" width="23.140625" style="150" customWidth="1"/>
    <col min="5" max="5" width="22.57421875" style="150" customWidth="1"/>
    <col min="6" max="6" width="24.7109375" style="150" customWidth="1"/>
    <col min="7" max="7" width="15.7109375" style="1" bestFit="1" customWidth="1"/>
    <col min="8" max="8" width="14.57421875" style="1" bestFit="1" customWidth="1"/>
    <col min="9" max="10" width="14.140625" style="345" customWidth="1"/>
    <col min="11" max="11" width="15.7109375" style="1" customWidth="1"/>
    <col min="12" max="16384" width="9.140625" style="1" customWidth="1"/>
  </cols>
  <sheetData>
    <row r="1" spans="1:6" ht="30.75" customHeight="1">
      <c r="A1" s="448" t="s">
        <v>79</v>
      </c>
      <c r="B1" s="448"/>
      <c r="C1" s="448"/>
      <c r="D1" s="448"/>
      <c r="E1" s="448"/>
      <c r="F1" s="448"/>
    </row>
    <row r="2" spans="1:6" ht="15.75">
      <c r="A2" s="458" t="s">
        <v>105</v>
      </c>
      <c r="B2" s="458"/>
      <c r="C2" s="458"/>
      <c r="D2" s="458"/>
      <c r="E2" s="458"/>
      <c r="F2" s="458"/>
    </row>
    <row r="3" spans="1:6" ht="17.25" customHeight="1">
      <c r="A3" s="458" t="str">
        <f>'BCHD-PL34-183'!A4:E4</f>
        <v>Tháng 04 năm 2014/ Apr 2014</v>
      </c>
      <c r="B3" s="458"/>
      <c r="C3" s="458"/>
      <c r="D3" s="458"/>
      <c r="E3" s="458"/>
      <c r="F3" s="458"/>
    </row>
    <row r="4" ht="17.25" customHeight="1">
      <c r="B4" s="170"/>
    </row>
    <row r="5" spans="1:6" ht="21" customHeight="1">
      <c r="A5" s="349">
        <v>1</v>
      </c>
      <c r="B5" s="456" t="s">
        <v>424</v>
      </c>
      <c r="C5" s="457"/>
      <c r="D5" s="457"/>
      <c r="E5" s="457"/>
      <c r="F5" s="457"/>
    </row>
    <row r="6" spans="1:2" ht="15.75">
      <c r="A6" s="150">
        <v>2</v>
      </c>
      <c r="B6" s="140" t="s">
        <v>245</v>
      </c>
    </row>
    <row r="7" spans="1:2" ht="15.75">
      <c r="A7" s="150">
        <v>3</v>
      </c>
      <c r="B7" s="199" t="s">
        <v>425</v>
      </c>
    </row>
    <row r="8" spans="5:6" ht="15.75">
      <c r="E8" s="462" t="s">
        <v>13</v>
      </c>
      <c r="F8" s="462"/>
    </row>
    <row r="9" spans="1:6" ht="33.75" customHeight="1">
      <c r="A9" s="230"/>
      <c r="B9" s="231"/>
      <c r="C9" s="459" t="s">
        <v>279</v>
      </c>
      <c r="D9" s="460"/>
      <c r="E9" s="461" t="s">
        <v>278</v>
      </c>
      <c r="F9" s="460"/>
    </row>
    <row r="10" spans="1:6" ht="81" customHeight="1">
      <c r="A10" s="232"/>
      <c r="B10" s="232"/>
      <c r="C10" s="173" t="s">
        <v>419</v>
      </c>
      <c r="D10" s="173" t="s">
        <v>274</v>
      </c>
      <c r="E10" s="173" t="s">
        <v>418</v>
      </c>
      <c r="F10" s="173" t="s">
        <v>273</v>
      </c>
    </row>
    <row r="11" spans="1:11" ht="31.5">
      <c r="A11" s="171" t="s">
        <v>68</v>
      </c>
      <c r="B11" s="172" t="s">
        <v>143</v>
      </c>
      <c r="C11" s="240">
        <f>SUM(C12:C20)</f>
        <v>-1515295699</v>
      </c>
      <c r="D11" s="240">
        <f>SUM(D12:D20)</f>
        <v>-1622374076</v>
      </c>
      <c r="E11" s="237"/>
      <c r="F11" s="237"/>
      <c r="G11" s="345"/>
      <c r="H11" s="251"/>
      <c r="K11" s="251"/>
    </row>
    <row r="12" spans="1:11" ht="15.75">
      <c r="A12" s="174">
        <v>1.1</v>
      </c>
      <c r="B12" s="175" t="s">
        <v>144</v>
      </c>
      <c r="C12" s="233">
        <f>'BCHD-PL34-183'!C16</f>
        <v>54990000</v>
      </c>
      <c r="D12" s="236">
        <f>'BCHD-PL34-183'!E16</f>
        <v>54990000</v>
      </c>
      <c r="E12" s="175"/>
      <c r="F12" s="175"/>
      <c r="G12" s="345"/>
      <c r="H12" s="251"/>
      <c r="K12" s="251"/>
    </row>
    <row r="13" spans="1:11" ht="31.5">
      <c r="A13" s="174">
        <v>1.2</v>
      </c>
      <c r="B13" s="175" t="s">
        <v>200</v>
      </c>
      <c r="C13" s="233">
        <f>'BCHD-PL34-183'!C17</f>
        <v>0</v>
      </c>
      <c r="D13" s="233">
        <f>'BCHD-PL34-183'!E17</f>
        <v>0</v>
      </c>
      <c r="E13" s="175"/>
      <c r="F13" s="175"/>
      <c r="G13" s="345"/>
      <c r="H13" s="251"/>
      <c r="K13" s="251"/>
    </row>
    <row r="14" spans="1:11" ht="15.75">
      <c r="A14" s="174">
        <v>1.3</v>
      </c>
      <c r="B14" s="175" t="s">
        <v>264</v>
      </c>
      <c r="C14" s="233">
        <f>'BCHD-PL34-183'!C18</f>
        <v>87500001</v>
      </c>
      <c r="D14" s="233">
        <f>'BCHD-PL34-183'!E18</f>
        <v>235138961</v>
      </c>
      <c r="E14" s="175"/>
      <c r="F14" s="175"/>
      <c r="G14" s="345"/>
      <c r="H14" s="251"/>
      <c r="K14" s="251"/>
    </row>
    <row r="15" spans="1:11" ht="31.5">
      <c r="A15" s="174">
        <v>1.4</v>
      </c>
      <c r="B15" s="175" t="s">
        <v>145</v>
      </c>
      <c r="C15" s="233">
        <f>'BCHD-PL34-183'!C36</f>
        <v>0</v>
      </c>
      <c r="D15" s="233">
        <f>'BCHD-PL34-183'!E36</f>
        <v>0</v>
      </c>
      <c r="E15" s="175"/>
      <c r="F15" s="175"/>
      <c r="G15" s="345"/>
      <c r="H15" s="251"/>
      <c r="K15" s="251"/>
    </row>
    <row r="16" spans="1:11" ht="47.25">
      <c r="A16" s="174">
        <v>1.5</v>
      </c>
      <c r="B16" s="175" t="s">
        <v>146</v>
      </c>
      <c r="C16" s="233">
        <f>'BCHD-PL34-183'!C37</f>
        <v>-1657785700</v>
      </c>
      <c r="D16" s="233">
        <f>'BCHD-PL34-183'!E37</f>
        <v>-1913210700</v>
      </c>
      <c r="E16" s="175"/>
      <c r="F16" s="175"/>
      <c r="G16" s="345"/>
      <c r="H16" s="251"/>
      <c r="K16" s="251"/>
    </row>
    <row r="17" spans="1:11" ht="15.75">
      <c r="A17" s="174">
        <v>1.6</v>
      </c>
      <c r="B17" s="175" t="s">
        <v>147</v>
      </c>
      <c r="C17" s="233">
        <f>'BCHD-PL34-183'!C19</f>
        <v>0</v>
      </c>
      <c r="D17" s="233">
        <f>'BCHD-PL34-183'!E19</f>
        <v>707663</v>
      </c>
      <c r="E17" s="175"/>
      <c r="F17" s="175"/>
      <c r="G17" s="345"/>
      <c r="H17" s="251"/>
      <c r="K17" s="251"/>
    </row>
    <row r="18" spans="1:11" ht="47.25">
      <c r="A18" s="174">
        <v>1.7</v>
      </c>
      <c r="B18" s="175" t="s">
        <v>148</v>
      </c>
      <c r="C18" s="233">
        <v>0</v>
      </c>
      <c r="D18" s="236">
        <v>0</v>
      </c>
      <c r="E18" s="175"/>
      <c r="F18" s="175"/>
      <c r="G18" s="345"/>
      <c r="H18" s="251"/>
      <c r="K18" s="251"/>
    </row>
    <row r="19" spans="1:11" ht="31.5">
      <c r="A19" s="174">
        <v>1.8</v>
      </c>
      <c r="B19" s="175" t="s">
        <v>149</v>
      </c>
      <c r="C19" s="233">
        <v>0</v>
      </c>
      <c r="D19" s="236">
        <v>0</v>
      </c>
      <c r="E19" s="175"/>
      <c r="F19" s="175"/>
      <c r="G19" s="345"/>
      <c r="H19" s="251"/>
      <c r="K19" s="251"/>
    </row>
    <row r="20" spans="1:11" ht="63">
      <c r="A20" s="174">
        <v>1.9</v>
      </c>
      <c r="B20" s="175" t="s">
        <v>151</v>
      </c>
      <c r="C20" s="233">
        <v>0</v>
      </c>
      <c r="D20" s="236">
        <v>0</v>
      </c>
      <c r="E20" s="175"/>
      <c r="F20" s="175"/>
      <c r="G20" s="345"/>
      <c r="H20" s="251"/>
      <c r="K20" s="251"/>
    </row>
    <row r="21" spans="1:11" ht="31.5">
      <c r="A21" s="171" t="s">
        <v>69</v>
      </c>
      <c r="B21" s="172" t="s">
        <v>3</v>
      </c>
      <c r="C21" s="239">
        <f>SUM(C22:C26)</f>
        <v>0</v>
      </c>
      <c r="D21" s="239">
        <f>SUM(D22:D26)</f>
        <v>45587655</v>
      </c>
      <c r="E21" s="237"/>
      <c r="F21" s="237"/>
      <c r="G21" s="345"/>
      <c r="H21" s="251"/>
      <c r="K21" s="251"/>
    </row>
    <row r="22" spans="1:11" ht="47.25">
      <c r="A22" s="174">
        <v>2.1</v>
      </c>
      <c r="B22" s="175" t="s">
        <v>150</v>
      </c>
      <c r="C22" s="233">
        <f>'BCHD-PL34-183'!C30</f>
        <v>0</v>
      </c>
      <c r="D22" s="233">
        <f>'BCHD-PL34-183'!E30</f>
        <v>45587655</v>
      </c>
      <c r="E22" s="175"/>
      <c r="F22" s="175"/>
      <c r="G22" s="345"/>
      <c r="H22" s="251"/>
      <c r="K22" s="251"/>
    </row>
    <row r="23" spans="1:11" ht="36.75" customHeight="1">
      <c r="A23" s="174">
        <v>2.2</v>
      </c>
      <c r="B23" s="175" t="s">
        <v>152</v>
      </c>
      <c r="C23" s="233">
        <v>0</v>
      </c>
      <c r="D23" s="236">
        <v>0</v>
      </c>
      <c r="E23" s="175"/>
      <c r="F23" s="175"/>
      <c r="G23" s="345"/>
      <c r="H23" s="251"/>
      <c r="K23" s="251"/>
    </row>
    <row r="24" spans="1:11" ht="44.25" customHeight="1">
      <c r="A24" s="174">
        <v>2.3</v>
      </c>
      <c r="B24" s="175" t="s">
        <v>153</v>
      </c>
      <c r="C24" s="233">
        <v>0</v>
      </c>
      <c r="D24" s="236">
        <v>0</v>
      </c>
      <c r="E24" s="175"/>
      <c r="F24" s="175"/>
      <c r="G24" s="345"/>
      <c r="H24" s="251"/>
      <c r="K24" s="251"/>
    </row>
    <row r="25" spans="1:11" ht="63">
      <c r="A25" s="174">
        <v>2.4</v>
      </c>
      <c r="B25" s="175" t="s">
        <v>154</v>
      </c>
      <c r="C25" s="233">
        <v>0</v>
      </c>
      <c r="D25" s="236">
        <v>0</v>
      </c>
      <c r="E25" s="175"/>
      <c r="F25" s="175"/>
      <c r="G25" s="345"/>
      <c r="H25" s="251"/>
      <c r="K25" s="251"/>
    </row>
    <row r="26" spans="1:11" ht="31.5">
      <c r="A26" s="174">
        <v>2.5</v>
      </c>
      <c r="B26" s="175" t="s">
        <v>155</v>
      </c>
      <c r="C26" s="233">
        <v>0</v>
      </c>
      <c r="D26" s="236">
        <v>0</v>
      </c>
      <c r="E26" s="175"/>
      <c r="F26" s="175"/>
      <c r="G26" s="345"/>
      <c r="H26" s="251"/>
      <c r="K26" s="251"/>
    </row>
    <row r="27" spans="1:11" ht="38.25" customHeight="1">
      <c r="A27" s="171" t="s">
        <v>71</v>
      </c>
      <c r="B27" s="172" t="s">
        <v>14</v>
      </c>
      <c r="C27" s="239">
        <f>SUM(C28:C36)</f>
        <v>122545227</v>
      </c>
      <c r="D27" s="239">
        <f>SUM(D28:D36)</f>
        <v>455375134</v>
      </c>
      <c r="E27" s="237"/>
      <c r="F27" s="237"/>
      <c r="G27" s="251"/>
      <c r="H27" s="251"/>
      <c r="K27" s="251"/>
    </row>
    <row r="28" spans="1:11" ht="27.75" customHeight="1">
      <c r="A28" s="174">
        <v>3.1</v>
      </c>
      <c r="B28" s="175" t="s">
        <v>2</v>
      </c>
      <c r="C28" s="233">
        <f>'BCHD-PL34-183'!C21</f>
        <v>57201223</v>
      </c>
      <c r="D28" s="233">
        <f>'BCHD-PL34-183'!E21</f>
        <v>218884086</v>
      </c>
      <c r="E28" s="175"/>
      <c r="F28" s="175"/>
      <c r="G28" s="345"/>
      <c r="H28" s="251"/>
      <c r="K28" s="251"/>
    </row>
    <row r="29" spans="1:11" ht="27.75" customHeight="1">
      <c r="A29" s="174">
        <v>3.2</v>
      </c>
      <c r="B29" s="175" t="s">
        <v>156</v>
      </c>
      <c r="C29" s="378">
        <v>20350000</v>
      </c>
      <c r="D29" s="378">
        <v>48181391</v>
      </c>
      <c r="E29" s="175"/>
      <c r="F29" s="175"/>
      <c r="G29" s="345"/>
      <c r="H29" s="251"/>
      <c r="K29" s="251"/>
    </row>
    <row r="30" spans="1:11" ht="27.75" customHeight="1">
      <c r="A30" s="174">
        <v>3.3</v>
      </c>
      <c r="B30" s="175" t="s">
        <v>157</v>
      </c>
      <c r="C30" s="378">
        <v>5500003</v>
      </c>
      <c r="D30" s="378">
        <v>15338179</v>
      </c>
      <c r="E30" s="175"/>
      <c r="F30" s="175"/>
      <c r="G30" s="345"/>
      <c r="H30" s="251"/>
      <c r="K30" s="251"/>
    </row>
    <row r="31" spans="1:11" ht="27.75" customHeight="1">
      <c r="A31" s="174">
        <v>3.4</v>
      </c>
      <c r="B31" s="175" t="s">
        <v>158</v>
      </c>
      <c r="C31" s="233">
        <f>'BCHD-PL34-183'!C24</f>
        <v>9900000</v>
      </c>
      <c r="D31" s="233">
        <f>'BCHD-PL34-183'!E24</f>
        <v>37364516</v>
      </c>
      <c r="E31" s="175"/>
      <c r="F31" s="175"/>
      <c r="G31" s="345"/>
      <c r="H31" s="251"/>
      <c r="K31" s="251"/>
    </row>
    <row r="32" spans="1:11" ht="27.75" customHeight="1">
      <c r="A32" s="174">
        <v>3.5</v>
      </c>
      <c r="B32" s="175" t="s">
        <v>159</v>
      </c>
      <c r="C32" s="233">
        <f>'BCHD-PL34-183'!C25</f>
        <v>22550002</v>
      </c>
      <c r="D32" s="233">
        <f>'BCHD-PL34-183'!E25</f>
        <v>111900964</v>
      </c>
      <c r="E32" s="175"/>
      <c r="F32" s="175"/>
      <c r="G32" s="345"/>
      <c r="H32" s="251"/>
      <c r="K32" s="251"/>
    </row>
    <row r="33" spans="1:11" ht="27.75" customHeight="1">
      <c r="A33" s="174">
        <v>3.6</v>
      </c>
      <c r="B33" s="175" t="s">
        <v>161</v>
      </c>
      <c r="C33" s="233">
        <f>'BCHD-PL34-183'!C29</f>
        <v>0</v>
      </c>
      <c r="D33" s="233">
        <f>'BCHD-PL34-183'!E29</f>
        <v>0</v>
      </c>
      <c r="E33" s="175"/>
      <c r="F33" s="175"/>
      <c r="G33" s="345"/>
      <c r="H33" s="251"/>
      <c r="K33" s="251"/>
    </row>
    <row r="34" spans="1:11" ht="27.75" customHeight="1">
      <c r="A34" s="174">
        <v>3.7</v>
      </c>
      <c r="B34" s="175" t="s">
        <v>1</v>
      </c>
      <c r="C34" s="233">
        <f>'BCHD-PL34-183'!C26</f>
        <v>0</v>
      </c>
      <c r="D34" s="233">
        <f>'BCHD-PL34-183'!E26</f>
        <v>0</v>
      </c>
      <c r="E34" s="175"/>
      <c r="F34" s="175"/>
      <c r="G34" s="345"/>
      <c r="H34" s="251"/>
      <c r="K34" s="251"/>
    </row>
    <row r="35" spans="1:11" ht="27.75" customHeight="1">
      <c r="A35" s="174">
        <v>3.8</v>
      </c>
      <c r="B35" s="175" t="s">
        <v>163</v>
      </c>
      <c r="C35" s="233">
        <v>0</v>
      </c>
      <c r="D35" s="233">
        <v>0</v>
      </c>
      <c r="E35" s="175"/>
      <c r="F35" s="175"/>
      <c r="G35" s="345"/>
      <c r="H35" s="251"/>
      <c r="K35" s="251"/>
    </row>
    <row r="36" spans="1:11" ht="27.75" customHeight="1">
      <c r="A36" s="174">
        <v>3.9</v>
      </c>
      <c r="B36" s="175" t="s">
        <v>162</v>
      </c>
      <c r="C36" s="233">
        <f>'BCHD-PL34-183'!C31+'BCHD-PL34-183'!C27</f>
        <v>7043999</v>
      </c>
      <c r="D36" s="233">
        <f>'BCHD-PL34-183'!E31+'BCHD-PL34-183'!E27</f>
        <v>23705998</v>
      </c>
      <c r="E36" s="175"/>
      <c r="F36" s="175"/>
      <c r="G36" s="345"/>
      <c r="H36" s="251"/>
      <c r="K36" s="251"/>
    </row>
    <row r="37" spans="1:11" ht="31.5">
      <c r="A37" s="171" t="s">
        <v>72</v>
      </c>
      <c r="B37" s="172" t="s">
        <v>164</v>
      </c>
      <c r="C37" s="239">
        <f>C11-C21-C27</f>
        <v>-1637840926</v>
      </c>
      <c r="D37" s="239">
        <f>D11-D21-D27</f>
        <v>-2123336865</v>
      </c>
      <c r="E37" s="237"/>
      <c r="F37" s="237"/>
      <c r="G37" s="345"/>
      <c r="H37" s="251"/>
      <c r="I37" s="251"/>
      <c r="K37" s="251"/>
    </row>
    <row r="38" spans="1:11" ht="31.5">
      <c r="A38" s="171" t="s">
        <v>73</v>
      </c>
      <c r="B38" s="172" t="s">
        <v>165</v>
      </c>
      <c r="C38" s="239">
        <f>C39-C40</f>
        <v>0</v>
      </c>
      <c r="D38" s="239">
        <f>D39-D40</f>
        <v>0</v>
      </c>
      <c r="E38" s="237"/>
      <c r="F38" s="237"/>
      <c r="G38" s="345"/>
      <c r="H38" s="251"/>
      <c r="K38" s="251"/>
    </row>
    <row r="39" spans="1:11" ht="22.5" customHeight="1">
      <c r="A39" s="174">
        <v>5.1</v>
      </c>
      <c r="B39" s="175" t="s">
        <v>56</v>
      </c>
      <c r="C39" s="233">
        <v>0</v>
      </c>
      <c r="D39" s="233">
        <v>0</v>
      </c>
      <c r="E39" s="175"/>
      <c r="F39" s="175"/>
      <c r="G39" s="345"/>
      <c r="H39" s="251"/>
      <c r="K39" s="251"/>
    </row>
    <row r="40" spans="1:11" ht="22.5" customHeight="1">
      <c r="A40" s="174">
        <v>5.2</v>
      </c>
      <c r="B40" s="175" t="s">
        <v>58</v>
      </c>
      <c r="C40" s="233">
        <v>0</v>
      </c>
      <c r="D40" s="233">
        <v>0</v>
      </c>
      <c r="E40" s="175"/>
      <c r="F40" s="175"/>
      <c r="G40" s="345"/>
      <c r="H40" s="251"/>
      <c r="K40" s="251"/>
    </row>
    <row r="41" spans="1:11" ht="31.5">
      <c r="A41" s="171" t="s">
        <v>74</v>
      </c>
      <c r="B41" s="176" t="s">
        <v>166</v>
      </c>
      <c r="C41" s="239">
        <f>C37+C38</f>
        <v>-1637840926</v>
      </c>
      <c r="D41" s="239">
        <f>D37+D38</f>
        <v>-2123336865</v>
      </c>
      <c r="E41" s="237"/>
      <c r="F41" s="237"/>
      <c r="G41" s="345"/>
      <c r="H41" s="251"/>
      <c r="K41" s="251"/>
    </row>
    <row r="42" spans="1:11" ht="16.5" customHeight="1">
      <c r="A42" s="174">
        <v>6.1</v>
      </c>
      <c r="B42" s="175" t="s">
        <v>167</v>
      </c>
      <c r="C42" s="233">
        <f>C41-C16</f>
        <v>19944774</v>
      </c>
      <c r="D42" s="233">
        <f>D41-D16</f>
        <v>-210126165</v>
      </c>
      <c r="E42" s="175"/>
      <c r="F42" s="175"/>
      <c r="G42" s="345"/>
      <c r="H42" s="251"/>
      <c r="K42" s="251"/>
    </row>
    <row r="43" spans="1:11" ht="15.75">
      <c r="A43" s="174">
        <v>6.2</v>
      </c>
      <c r="B43" s="175" t="s">
        <v>168</v>
      </c>
      <c r="C43" s="234">
        <f>C16</f>
        <v>-1657785700</v>
      </c>
      <c r="D43" s="234">
        <f>D16</f>
        <v>-1913210700</v>
      </c>
      <c r="E43" s="177"/>
      <c r="F43" s="177"/>
      <c r="G43" s="345"/>
      <c r="H43" s="251"/>
      <c r="K43" s="251"/>
    </row>
    <row r="44" spans="1:11" ht="31.5">
      <c r="A44" s="171" t="s">
        <v>38</v>
      </c>
      <c r="B44" s="176" t="s">
        <v>169</v>
      </c>
      <c r="C44" s="235">
        <v>0</v>
      </c>
      <c r="D44" s="235">
        <v>0</v>
      </c>
      <c r="E44" s="178"/>
      <c r="F44" s="178"/>
      <c r="G44" s="345"/>
      <c r="H44" s="251"/>
      <c r="K44" s="251"/>
    </row>
    <row r="45" spans="1:11" ht="31.5">
      <c r="A45" s="171" t="s">
        <v>39</v>
      </c>
      <c r="B45" s="176" t="s">
        <v>170</v>
      </c>
      <c r="C45" s="241">
        <f>C41-C44</f>
        <v>-1637840926</v>
      </c>
      <c r="D45" s="241">
        <f>D41-D44</f>
        <v>-2123336865</v>
      </c>
      <c r="E45" s="238"/>
      <c r="F45" s="238"/>
      <c r="G45" s="251"/>
      <c r="H45" s="251"/>
      <c r="K45" s="251"/>
    </row>
    <row r="46" spans="1:11" ht="15.75">
      <c r="A46" s="408"/>
      <c r="B46" s="409"/>
      <c r="C46" s="410"/>
      <c r="D46" s="410"/>
      <c r="E46" s="411"/>
      <c r="F46" s="411"/>
      <c r="G46" s="251"/>
      <c r="H46" s="251"/>
      <c r="K46" s="251"/>
    </row>
    <row r="47" spans="1:11" ht="37.5" customHeight="1">
      <c r="A47" s="463" t="s">
        <v>428</v>
      </c>
      <c r="B47" s="463"/>
      <c r="C47" s="463"/>
      <c r="D47" s="463"/>
      <c r="E47" s="463"/>
      <c r="F47" s="463"/>
      <c r="K47" s="251"/>
    </row>
    <row r="48" spans="1:11" s="190" customFormat="1" ht="15.75">
      <c r="A48" s="185"/>
      <c r="B48" s="186"/>
      <c r="C48" s="454" t="str">
        <f>'BCTDGT-PL26-183'!C22:D22</f>
        <v>Ngày 05 tháng 05 năm 2014</v>
      </c>
      <c r="D48" s="454"/>
      <c r="E48" s="454"/>
      <c r="F48" s="454"/>
      <c r="I48" s="346"/>
      <c r="J48" s="345"/>
      <c r="K48" s="251"/>
    </row>
    <row r="49" spans="1:11" s="189" customFormat="1" ht="45.75" customHeight="1">
      <c r="A49" s="187"/>
      <c r="B49" s="196" t="s">
        <v>429</v>
      </c>
      <c r="C49" s="450" t="str">
        <f>'BCTS-B02-198'!C80:D80</f>
        <v>Công ty quản lý quỹ/ Fund Management company
</v>
      </c>
      <c r="D49" s="450"/>
      <c r="E49" s="450"/>
      <c r="F49" s="450"/>
      <c r="G49" s="188"/>
      <c r="H49" s="188"/>
      <c r="I49" s="347"/>
      <c r="J49" s="345"/>
      <c r="K49" s="251"/>
    </row>
    <row r="50" spans="1:6" ht="15" customHeight="1">
      <c r="A50" s="135"/>
      <c r="B50" s="149"/>
      <c r="C50" s="135"/>
      <c r="D50" s="135"/>
      <c r="E50" s="135"/>
      <c r="F50" s="135"/>
    </row>
    <row r="51" spans="1:6" ht="15.75">
      <c r="A51" s="150"/>
      <c r="C51" s="135"/>
      <c r="D51" s="135"/>
      <c r="E51" s="135"/>
      <c r="F51" s="135"/>
    </row>
  </sheetData>
  <sheetProtection/>
  <mergeCells count="10">
    <mergeCell ref="C49:F49"/>
    <mergeCell ref="A1:F1"/>
    <mergeCell ref="A2:F2"/>
    <mergeCell ref="A3:F3"/>
    <mergeCell ref="B5:F5"/>
    <mergeCell ref="C48:F48"/>
    <mergeCell ref="C9:D9"/>
    <mergeCell ref="E9:F9"/>
    <mergeCell ref="E8:F8"/>
    <mergeCell ref="A47:F47"/>
  </mergeCells>
  <printOptions horizontalCentered="1"/>
  <pageMargins left="0.7" right="0.7" top="0.75" bottom="0.75" header="0.3" footer="0.3"/>
  <pageSetup fitToHeight="0" fitToWidth="1" horizontalDpi="600" verticalDpi="600" orientation="portrait" paperSize="9" scale="61" r:id="rId3"/>
  <headerFooter alignWithMargins="0">
    <evenFooter>&amp;LINTERNAL</evenFooter>
    <firstFooter>&amp;LINTERNAL</firstFooter>
  </headerFooter>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24"/>
  <sheetViews>
    <sheetView view="pageBreakPreview" zoomScaleSheetLayoutView="100" workbookViewId="0" topLeftCell="A1">
      <selection activeCell="C19" sqref="C19"/>
    </sheetView>
  </sheetViews>
  <sheetFormatPr defaultColWidth="9.140625" defaultRowHeight="12.75"/>
  <cols>
    <col min="1" max="1" width="5.421875" style="36" customWidth="1"/>
    <col min="2" max="2" width="54.00390625" style="36" customWidth="1"/>
    <col min="3" max="3" width="31.421875" style="36" customWidth="1"/>
    <col min="4" max="4" width="29.8515625" style="36" customWidth="1"/>
    <col min="5" max="5" width="16.7109375" style="36" customWidth="1"/>
    <col min="6" max="6" width="20.00390625" style="36" hidden="1" customWidth="1"/>
    <col min="7" max="7" width="17.57421875" style="36" hidden="1" customWidth="1"/>
    <col min="8" max="8" width="16.421875" style="36" hidden="1" customWidth="1"/>
    <col min="9" max="9" width="23.140625" style="36" customWidth="1"/>
    <col min="10" max="10" width="29.28125" style="36" customWidth="1"/>
    <col min="11" max="11" width="20.28125" style="36" customWidth="1"/>
    <col min="12" max="16384" width="9.140625" style="36" customWidth="1"/>
  </cols>
  <sheetData>
    <row r="1" spans="1:4" ht="31.5" customHeight="1">
      <c r="A1" s="464" t="s">
        <v>100</v>
      </c>
      <c r="B1" s="464"/>
      <c r="C1" s="464"/>
      <c r="D1" s="464"/>
    </row>
    <row r="2" spans="1:4" ht="35.25" customHeight="1">
      <c r="A2" s="464" t="s">
        <v>172</v>
      </c>
      <c r="B2" s="464"/>
      <c r="C2" s="464"/>
      <c r="D2" s="464"/>
    </row>
    <row r="3" spans="1:4" ht="20.25" customHeight="1">
      <c r="A3" s="464" t="str">
        <f>'BCHD-B01-198'!A3:F3</f>
        <v>Tháng 04 năm 2014/ Apr 2014</v>
      </c>
      <c r="B3" s="464"/>
      <c r="C3" s="464"/>
      <c r="D3" s="464"/>
    </row>
    <row r="4" spans="1:6" ht="34.5" customHeight="1">
      <c r="A4" s="6" t="s">
        <v>81</v>
      </c>
      <c r="B4" s="456" t="s">
        <v>424</v>
      </c>
      <c r="C4" s="457"/>
      <c r="D4" s="457"/>
      <c r="E4" s="457"/>
      <c r="F4" s="457"/>
    </row>
    <row r="5" spans="1:4" ht="18" customHeight="1">
      <c r="A5" s="6" t="s">
        <v>82</v>
      </c>
      <c r="B5" s="7" t="s">
        <v>246</v>
      </c>
      <c r="C5" s="38"/>
      <c r="D5" s="38"/>
    </row>
    <row r="6" spans="1:4" ht="18" customHeight="1">
      <c r="A6" s="6" t="s">
        <v>83</v>
      </c>
      <c r="B6" s="199" t="s">
        <v>425</v>
      </c>
      <c r="C6" s="38"/>
      <c r="D6" s="38"/>
    </row>
    <row r="7" spans="1:4" ht="18" customHeight="1">
      <c r="A7" s="6" t="s">
        <v>84</v>
      </c>
      <c r="B7" s="7" t="s">
        <v>502</v>
      </c>
      <c r="C7" s="38"/>
      <c r="D7" s="38"/>
    </row>
    <row r="8" ht="15.75" thickBot="1">
      <c r="D8" s="39"/>
    </row>
    <row r="9" spans="1:4" s="4" customFormat="1" ht="48" customHeight="1">
      <c r="A9" s="40" t="s">
        <v>173</v>
      </c>
      <c r="B9" s="41" t="s">
        <v>174</v>
      </c>
      <c r="C9" s="41" t="s">
        <v>288</v>
      </c>
      <c r="D9" s="382" t="s">
        <v>430</v>
      </c>
    </row>
    <row r="10" spans="1:11" s="4" customFormat="1" ht="18.75" customHeight="1">
      <c r="A10" s="43" t="s">
        <v>68</v>
      </c>
      <c r="B10" s="44" t="s">
        <v>175</v>
      </c>
      <c r="C10" s="45">
        <f>D18</f>
        <v>70767065861</v>
      </c>
      <c r="D10" s="435">
        <v>71053325559</v>
      </c>
      <c r="F10" s="264"/>
      <c r="G10" s="264"/>
      <c r="H10" s="264"/>
      <c r="I10" s="264"/>
      <c r="J10" s="264"/>
      <c r="K10" s="264"/>
    </row>
    <row r="11" spans="1:11" s="4" customFormat="1" ht="30.75" customHeight="1">
      <c r="A11" s="46" t="s">
        <v>69</v>
      </c>
      <c r="B11" s="30" t="s">
        <v>101</v>
      </c>
      <c r="C11" s="47">
        <f>C13+C14</f>
        <v>-1637840926</v>
      </c>
      <c r="D11" s="436">
        <v>-291234698</v>
      </c>
      <c r="F11" s="264"/>
      <c r="G11" s="264"/>
      <c r="H11" s="264"/>
      <c r="I11" s="264"/>
      <c r="J11" s="264"/>
      <c r="K11" s="264"/>
    </row>
    <row r="12" spans="1:11" s="4" customFormat="1" ht="15" customHeight="1">
      <c r="A12" s="48"/>
      <c r="B12" s="49" t="s">
        <v>64</v>
      </c>
      <c r="C12" s="49"/>
      <c r="D12" s="436"/>
      <c r="F12" s="264"/>
      <c r="G12" s="264"/>
      <c r="H12" s="264"/>
      <c r="I12" s="264"/>
      <c r="J12" s="264"/>
      <c r="K12" s="264"/>
    </row>
    <row r="13" spans="1:11" s="4" customFormat="1" ht="48" customHeight="1">
      <c r="A13" s="50" t="s">
        <v>43</v>
      </c>
      <c r="B13" s="49" t="s">
        <v>179</v>
      </c>
      <c r="C13" s="51">
        <f>'BCHD-PL34-183'!C42</f>
        <v>-1637840926</v>
      </c>
      <c r="D13" s="446">
        <v>-291234698</v>
      </c>
      <c r="F13" s="264"/>
      <c r="G13" s="264"/>
      <c r="H13" s="264"/>
      <c r="I13" s="264"/>
      <c r="J13" s="264"/>
      <c r="K13" s="264"/>
    </row>
    <row r="14" spans="1:11" s="4" customFormat="1" ht="45" customHeight="1">
      <c r="A14" s="50" t="s">
        <v>44</v>
      </c>
      <c r="B14" s="49" t="s">
        <v>180</v>
      </c>
      <c r="C14" s="52">
        <f>'BCHD-PL34-183'!C43</f>
        <v>0</v>
      </c>
      <c r="D14" s="436">
        <v>0</v>
      </c>
      <c r="F14" s="264"/>
      <c r="G14" s="264"/>
      <c r="H14" s="264"/>
      <c r="I14" s="264"/>
      <c r="J14" s="264"/>
      <c r="K14" s="264"/>
    </row>
    <row r="15" spans="1:11" s="4" customFormat="1" ht="97.5" customHeight="1">
      <c r="A15" s="53" t="s">
        <v>71</v>
      </c>
      <c r="B15" s="30" t="s">
        <v>181</v>
      </c>
      <c r="C15" s="219">
        <f>C16+C17</f>
        <v>0</v>
      </c>
      <c r="D15" s="436">
        <v>4975000</v>
      </c>
      <c r="F15" s="341">
        <v>41729</v>
      </c>
      <c r="G15" s="341">
        <v>41698</v>
      </c>
      <c r="H15" s="342" t="s">
        <v>412</v>
      </c>
      <c r="I15" s="264"/>
      <c r="J15" s="264"/>
      <c r="K15" s="264"/>
    </row>
    <row r="16" spans="1:11" s="4" customFormat="1" ht="29.25" customHeight="1">
      <c r="A16" s="50" t="s">
        <v>77</v>
      </c>
      <c r="B16" s="49" t="s">
        <v>182</v>
      </c>
      <c r="C16" s="51">
        <v>0</v>
      </c>
      <c r="D16" s="446">
        <v>4975000</v>
      </c>
      <c r="F16" s="264">
        <v>71252574700</v>
      </c>
      <c r="G16" s="264">
        <v>71247586800</v>
      </c>
      <c r="H16" s="264">
        <f>F16-G16</f>
        <v>4987900</v>
      </c>
      <c r="J16" s="264"/>
      <c r="K16" s="264"/>
    </row>
    <row r="17" spans="1:8" s="4" customFormat="1" ht="30" customHeight="1">
      <c r="A17" s="50" t="s">
        <v>78</v>
      </c>
      <c r="B17" s="49" t="s">
        <v>183</v>
      </c>
      <c r="C17" s="52">
        <v>0</v>
      </c>
      <c r="D17" s="436">
        <v>0</v>
      </c>
      <c r="F17" s="264">
        <v>-12900</v>
      </c>
      <c r="G17" s="264">
        <v>0</v>
      </c>
      <c r="H17" s="264">
        <f>F17-G17</f>
        <v>-12900</v>
      </c>
    </row>
    <row r="18" spans="1:8" s="4" customFormat="1" ht="30" customHeight="1" thickBot="1">
      <c r="A18" s="46" t="s">
        <v>72</v>
      </c>
      <c r="B18" s="166" t="s">
        <v>40</v>
      </c>
      <c r="C18" s="255">
        <f>C10+C11+C15</f>
        <v>69129224935</v>
      </c>
      <c r="D18" s="437">
        <v>70767065861</v>
      </c>
      <c r="E18" s="32"/>
      <c r="F18" s="264">
        <v>0</v>
      </c>
      <c r="G18" s="264">
        <v>0</v>
      </c>
      <c r="H18" s="264">
        <f>F18-G18</f>
        <v>0</v>
      </c>
    </row>
    <row r="19" spans="1:8" s="4" customFormat="1" ht="24.75" customHeight="1" thickBot="1">
      <c r="A19" s="256" t="s">
        <v>73</v>
      </c>
      <c r="B19" s="257" t="s">
        <v>284</v>
      </c>
      <c r="C19" s="258">
        <f>'BCTS-PL34-183'!C59</f>
        <v>9701</v>
      </c>
      <c r="D19" s="438">
        <v>9931</v>
      </c>
      <c r="F19" s="264">
        <v>0</v>
      </c>
      <c r="G19" s="264">
        <v>0</v>
      </c>
      <c r="H19" s="264">
        <f>F19-G19</f>
        <v>0</v>
      </c>
    </row>
    <row r="20" spans="1:8" s="4" customFormat="1" ht="15">
      <c r="A20" s="193"/>
      <c r="B20" s="194"/>
      <c r="C20" s="195">
        <f>C18-'BCTS-PL34-183'!C57</f>
        <v>0</v>
      </c>
      <c r="D20" s="195">
        <f>D18-'BCTS-PL34-183'!D57</f>
        <v>0</v>
      </c>
      <c r="G20" s="4" t="s">
        <v>413</v>
      </c>
      <c r="H20" s="340">
        <f>SUM(H16:H17)</f>
        <v>4975000</v>
      </c>
    </row>
    <row r="21" spans="1:8" s="4" customFormat="1" ht="15">
      <c r="A21" s="383"/>
      <c r="B21" s="383"/>
      <c r="C21" s="383"/>
      <c r="D21" s="383"/>
      <c r="H21" s="340"/>
    </row>
    <row r="22" spans="3:8" ht="15.75">
      <c r="C22" s="454" t="s">
        <v>501</v>
      </c>
      <c r="D22" s="454"/>
      <c r="G22" s="36" t="s">
        <v>414</v>
      </c>
      <c r="H22" s="253">
        <f>SUM(H18:H19)</f>
        <v>0</v>
      </c>
    </row>
    <row r="23" spans="1:8" ht="44.25" customHeight="1">
      <c r="A23" s="467" t="s">
        <v>19</v>
      </c>
      <c r="B23" s="467"/>
      <c r="C23" s="466" t="str">
        <f>'BCHD-B01-198'!C49:F49</f>
        <v>Công ty quản lý quỹ/ Fund Management company
</v>
      </c>
      <c r="D23" s="466"/>
      <c r="G23" s="36" t="s">
        <v>415</v>
      </c>
      <c r="H23" s="253">
        <f>SUM(H20:H22)</f>
        <v>4975000</v>
      </c>
    </row>
    <row r="24" spans="3:4" ht="15">
      <c r="C24" s="465"/>
      <c r="D24" s="465"/>
    </row>
  </sheetData>
  <sheetProtection/>
  <mergeCells count="8">
    <mergeCell ref="A1:D1"/>
    <mergeCell ref="C24:D24"/>
    <mergeCell ref="C23:D23"/>
    <mergeCell ref="A2:D2"/>
    <mergeCell ref="A23:B23"/>
    <mergeCell ref="A3:D3"/>
    <mergeCell ref="C22:D22"/>
    <mergeCell ref="B4:F4"/>
  </mergeCells>
  <printOptions horizontalCentered="1"/>
  <pageMargins left="0.7" right="0.7" top="0.75" bottom="0.75" header="0.3" footer="0.3"/>
  <pageSetup fitToHeight="1" fitToWidth="1" horizontalDpi="600" verticalDpi="600" orientation="portrait" paperSize="9" scale="65" r:id="rId2"/>
  <headerFooter alignWithMargins="0">
    <evenFooter>&amp;LINTERNAL</evenFooter>
    <firstFooter>&amp;LINTERNAL</first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Y67"/>
  <sheetViews>
    <sheetView showZeros="0" view="pageBreakPreview" zoomScaleSheetLayoutView="100" workbookViewId="0" topLeftCell="A1">
      <selection activeCell="C43" sqref="C43"/>
    </sheetView>
  </sheetViews>
  <sheetFormatPr defaultColWidth="9.140625" defaultRowHeight="12.75"/>
  <cols>
    <col min="1" max="1" width="4.421875" style="5" customWidth="1"/>
    <col min="2" max="2" width="42.421875" style="4" customWidth="1"/>
    <col min="3" max="3" width="20.57421875" style="4" customWidth="1"/>
    <col min="4" max="4" width="20.421875" style="4" customWidth="1"/>
    <col min="5" max="5" width="27.28125" style="4" customWidth="1"/>
    <col min="6" max="6" width="21.140625" style="4" bestFit="1" customWidth="1"/>
    <col min="7" max="7" width="20.57421875" style="4" customWidth="1"/>
    <col min="8" max="8" width="19.57421875" style="4" customWidth="1"/>
    <col min="9" max="9" width="15.421875" style="4" customWidth="1"/>
    <col min="10" max="10" width="13.8515625" style="4" customWidth="1"/>
    <col min="11" max="11" width="13.140625" style="4" customWidth="1"/>
    <col min="12" max="12" width="13.8515625" style="4" customWidth="1"/>
    <col min="13" max="13" width="16.00390625" style="4" customWidth="1"/>
    <col min="14" max="14" width="13.8515625" style="4" customWidth="1"/>
    <col min="15" max="15" width="17.57421875" style="4" bestFit="1" customWidth="1"/>
    <col min="16" max="16384" width="9.140625" style="4" customWidth="1"/>
  </cols>
  <sheetData>
    <row r="1" ht="1.5" customHeight="1">
      <c r="A1" s="3" t="s">
        <v>70</v>
      </c>
    </row>
    <row r="2" spans="1:5" s="151" customFormat="1" ht="30" customHeight="1">
      <c r="A2" s="468" t="s">
        <v>106</v>
      </c>
      <c r="B2" s="469"/>
      <c r="C2" s="469"/>
      <c r="D2" s="469"/>
      <c r="E2" s="469"/>
    </row>
    <row r="3" spans="1:5" s="151" customFormat="1" ht="9" customHeight="1">
      <c r="A3" s="160"/>
      <c r="B3" s="161"/>
      <c r="C3" s="161"/>
      <c r="D3" s="161"/>
      <c r="E3" s="161"/>
    </row>
    <row r="4" spans="1:5" s="151" customFormat="1" ht="33" customHeight="1">
      <c r="A4" s="468" t="s">
        <v>184</v>
      </c>
      <c r="B4" s="468"/>
      <c r="C4" s="468"/>
      <c r="D4" s="468"/>
      <c r="E4" s="468"/>
    </row>
    <row r="5" spans="1:5" s="151" customFormat="1" ht="11.25" customHeight="1">
      <c r="A5" s="154"/>
      <c r="B5" s="153"/>
      <c r="C5" s="153"/>
      <c r="D5" s="153"/>
      <c r="E5" s="153"/>
    </row>
    <row r="6" spans="1:5" s="151" customFormat="1" ht="18" customHeight="1">
      <c r="A6" s="468" t="s">
        <v>107</v>
      </c>
      <c r="B6" s="468"/>
      <c r="C6" s="468"/>
      <c r="D6" s="468"/>
      <c r="E6" s="468"/>
    </row>
    <row r="7" spans="1:5" s="151" customFormat="1" ht="15.75" customHeight="1">
      <c r="A7" s="472" t="str">
        <f>'BCTS-B02-198'!A5:D5</f>
        <v>Tại ngày 30 tháng 04 năm 2014/ As at 30 April 2014</v>
      </c>
      <c r="B7" s="472"/>
      <c r="C7" s="472"/>
      <c r="D7" s="472"/>
      <c r="E7" s="472"/>
    </row>
    <row r="8" spans="1:6" s="7" customFormat="1" ht="32.25" customHeight="1">
      <c r="A8" s="7">
        <v>1</v>
      </c>
      <c r="B8" s="456" t="s">
        <v>424</v>
      </c>
      <c r="C8" s="457"/>
      <c r="D8" s="457"/>
      <c r="E8" s="457"/>
      <c r="F8" s="457"/>
    </row>
    <row r="9" spans="1:2" s="7" customFormat="1" ht="18" customHeight="1">
      <c r="A9" s="7">
        <v>2</v>
      </c>
      <c r="B9" s="7" t="s">
        <v>246</v>
      </c>
    </row>
    <row r="10" spans="1:2" s="7" customFormat="1" ht="18" customHeight="1">
      <c r="A10" s="7">
        <v>3</v>
      </c>
      <c r="B10" s="199" t="s">
        <v>425</v>
      </c>
    </row>
    <row r="11" spans="1:2" s="7" customFormat="1" ht="18" customHeight="1">
      <c r="A11" s="7">
        <v>4</v>
      </c>
      <c r="B11" s="200" t="str">
        <f>'DMDT-PL34-183'!B8</f>
        <v>Ngày lập báo cáo/ Report signing date: 05/05/2014</v>
      </c>
    </row>
    <row r="12" spans="4:5" ht="18.75" customHeight="1" thickBot="1">
      <c r="D12" s="471" t="s">
        <v>186</v>
      </c>
      <c r="E12" s="471"/>
    </row>
    <row r="13" spans="1:5" s="10" customFormat="1" ht="54" customHeight="1">
      <c r="A13" s="354"/>
      <c r="B13" s="41" t="s">
        <v>17</v>
      </c>
      <c r="C13" s="41" t="s">
        <v>466</v>
      </c>
      <c r="D13" s="41" t="s">
        <v>467</v>
      </c>
      <c r="E13" s="355" t="s">
        <v>427</v>
      </c>
    </row>
    <row r="14" spans="1:15" s="31" customFormat="1" ht="28.5">
      <c r="A14" s="356" t="s">
        <v>31</v>
      </c>
      <c r="B14" s="12" t="s">
        <v>187</v>
      </c>
      <c r="C14" s="421">
        <f>C15+C16+C17</f>
        <v>25522346525</v>
      </c>
      <c r="D14" s="421">
        <v>56074044940</v>
      </c>
      <c r="E14" s="422">
        <f>IF(ISERROR(C14/D14),"-",C14/D14)</f>
        <v>0.4551543686978398</v>
      </c>
      <c r="F14" s="406"/>
      <c r="G14" s="351"/>
      <c r="H14" s="340"/>
      <c r="I14" s="351"/>
      <c r="O14" s="340"/>
    </row>
    <row r="15" spans="1:15" ht="18.75" customHeight="1">
      <c r="A15" s="357"/>
      <c r="B15" s="15" t="s">
        <v>252</v>
      </c>
      <c r="C15" s="16">
        <f>'DMDT-PL34-183'!E64</f>
        <v>25522346525</v>
      </c>
      <c r="D15" s="16">
        <v>56074044940</v>
      </c>
      <c r="E15" s="422">
        <f aca="true" t="shared" si="0" ref="E15:E58">IF(ISERROR(C15/D15),"-",C15/D15)</f>
        <v>0.4551543686978398</v>
      </c>
      <c r="F15" s="406"/>
      <c r="G15" s="351"/>
      <c r="H15" s="340"/>
      <c r="I15" s="351"/>
      <c r="O15" s="340"/>
    </row>
    <row r="16" spans="1:15" ht="30">
      <c r="A16" s="357"/>
      <c r="B16" s="15" t="s">
        <v>195</v>
      </c>
      <c r="C16" s="16">
        <f>'DMDT-PL34-183'!E65</f>
        <v>0</v>
      </c>
      <c r="D16" s="16">
        <v>0</v>
      </c>
      <c r="E16" s="422" t="str">
        <f t="shared" si="0"/>
        <v>-</v>
      </c>
      <c r="F16" s="405"/>
      <c r="G16" s="351"/>
      <c r="H16" s="340"/>
      <c r="I16" s="351"/>
      <c r="O16" s="340"/>
    </row>
    <row r="17" spans="1:15" ht="15">
      <c r="A17" s="357"/>
      <c r="B17" s="15" t="s">
        <v>188</v>
      </c>
      <c r="C17" s="16">
        <v>0</v>
      </c>
      <c r="D17" s="16">
        <v>0</v>
      </c>
      <c r="E17" s="422" t="str">
        <f t="shared" si="0"/>
        <v>-</v>
      </c>
      <c r="F17" s="405"/>
      <c r="G17" s="351"/>
      <c r="H17" s="340"/>
      <c r="I17" s="351"/>
      <c r="O17" s="340"/>
    </row>
    <row r="18" spans="1:15" s="31" customFormat="1" ht="15.75" customHeight="1">
      <c r="A18" s="358" t="s">
        <v>32</v>
      </c>
      <c r="B18" s="18" t="s">
        <v>114</v>
      </c>
      <c r="C18" s="19">
        <f>C19+C22+C25+C26</f>
        <v>43478556300</v>
      </c>
      <c r="D18" s="19">
        <v>45136342000</v>
      </c>
      <c r="E18" s="422">
        <f t="shared" si="0"/>
        <v>0.9632715983054188</v>
      </c>
      <c r="F18" s="405"/>
      <c r="G18" s="351"/>
      <c r="H18" s="340"/>
      <c r="I18" s="351"/>
      <c r="O18" s="340"/>
    </row>
    <row r="19" spans="1:15" ht="18" customHeight="1">
      <c r="A19" s="357"/>
      <c r="B19" s="18" t="s">
        <v>460</v>
      </c>
      <c r="C19" s="23">
        <f>C20+C21</f>
        <v>28478556300</v>
      </c>
      <c r="D19" s="164">
        <v>30136342000</v>
      </c>
      <c r="E19" s="422">
        <f>IF(ISERROR(C19/D19),"-",C19/D19)</f>
        <v>0.9449904802646585</v>
      </c>
      <c r="F19" s="405"/>
      <c r="G19" s="351"/>
      <c r="H19" s="340"/>
      <c r="I19" s="351"/>
      <c r="O19" s="340"/>
    </row>
    <row r="20" spans="1:15" s="206" customFormat="1" ht="18" customHeight="1">
      <c r="A20" s="359"/>
      <c r="B20" s="163" t="s">
        <v>461</v>
      </c>
      <c r="C20" s="164">
        <f>'DMDT-PL34-183'!E12</f>
        <v>28478556300</v>
      </c>
      <c r="D20" s="164">
        <v>30136342000</v>
      </c>
      <c r="E20" s="422">
        <f>IF(ISERROR(C20/D20),"-",C20/D20)</f>
        <v>0.9449904802646585</v>
      </c>
      <c r="F20" s="405"/>
      <c r="G20" s="351"/>
      <c r="H20" s="340"/>
      <c r="I20" s="351"/>
      <c r="O20" s="340"/>
    </row>
    <row r="21" spans="1:15" s="206" customFormat="1" ht="18" customHeight="1">
      <c r="A21" s="359"/>
      <c r="B21" s="163" t="s">
        <v>462</v>
      </c>
      <c r="C21" s="164">
        <f>'DMDT-PL34-183'!E42</f>
        <v>0</v>
      </c>
      <c r="D21" s="164">
        <v>0</v>
      </c>
      <c r="E21" s="422" t="str">
        <f>IF(ISERROR(C21/D21),"-",C21/D21)</f>
        <v>-</v>
      </c>
      <c r="F21" s="405"/>
      <c r="G21" s="351"/>
      <c r="H21" s="340"/>
      <c r="I21" s="351"/>
      <c r="O21" s="340"/>
    </row>
    <row r="22" spans="1:15" ht="18" customHeight="1">
      <c r="A22" s="357"/>
      <c r="B22" s="18" t="s">
        <v>47</v>
      </c>
      <c r="C22" s="23">
        <f>C23+C24</f>
        <v>0</v>
      </c>
      <c r="D22" s="164">
        <v>0</v>
      </c>
      <c r="E22" s="422" t="str">
        <f t="shared" si="0"/>
        <v>-</v>
      </c>
      <c r="F22" s="405"/>
      <c r="G22" s="351"/>
      <c r="H22" s="340"/>
      <c r="I22" s="351"/>
      <c r="O22" s="340"/>
    </row>
    <row r="23" spans="1:15" s="206" customFormat="1" ht="18" customHeight="1">
      <c r="A23" s="359"/>
      <c r="B23" s="163" t="s">
        <v>48</v>
      </c>
      <c r="C23" s="164">
        <f>'DMDT-PL34-183'!E46</f>
        <v>0</v>
      </c>
      <c r="D23" s="164">
        <v>0</v>
      </c>
      <c r="E23" s="422" t="str">
        <f t="shared" si="0"/>
        <v>-</v>
      </c>
      <c r="F23" s="405"/>
      <c r="G23" s="351"/>
      <c r="H23" s="340"/>
      <c r="I23" s="351"/>
      <c r="O23" s="340"/>
    </row>
    <row r="24" spans="1:15" s="206" customFormat="1" ht="18" customHeight="1">
      <c r="A24" s="359"/>
      <c r="B24" s="163" t="s">
        <v>49</v>
      </c>
      <c r="C24" s="164">
        <v>0</v>
      </c>
      <c r="D24" s="164">
        <v>0</v>
      </c>
      <c r="E24" s="422" t="str">
        <f t="shared" si="0"/>
        <v>-</v>
      </c>
      <c r="F24" s="405"/>
      <c r="G24" s="351"/>
      <c r="H24" s="340"/>
      <c r="I24" s="351"/>
      <c r="O24" s="340"/>
    </row>
    <row r="25" spans="1:15" s="389" customFormat="1" ht="18" customHeight="1">
      <c r="A25" s="387"/>
      <c r="B25" s="385" t="s">
        <v>463</v>
      </c>
      <c r="C25" s="388">
        <v>0</v>
      </c>
      <c r="D25" s="388">
        <v>0</v>
      </c>
      <c r="E25" s="423" t="str">
        <f t="shared" si="0"/>
        <v>-</v>
      </c>
      <c r="F25" s="405"/>
      <c r="G25" s="351"/>
      <c r="H25" s="340"/>
      <c r="I25" s="391"/>
      <c r="O25" s="340"/>
    </row>
    <row r="26" spans="1:15" ht="18" customHeight="1">
      <c r="A26" s="357"/>
      <c r="B26" s="18" t="s">
        <v>193</v>
      </c>
      <c r="C26" s="19">
        <f>C27</f>
        <v>15000000000</v>
      </c>
      <c r="D26" s="19">
        <v>15000000000</v>
      </c>
      <c r="E26" s="422">
        <f t="shared" si="0"/>
        <v>1</v>
      </c>
      <c r="F26" s="405"/>
      <c r="G26" s="351"/>
      <c r="H26" s="340"/>
      <c r="I26" s="351"/>
      <c r="O26" s="340"/>
    </row>
    <row r="27" spans="1:15" s="206" customFormat="1" ht="31.5" customHeight="1">
      <c r="A27" s="359"/>
      <c r="B27" s="163" t="s">
        <v>196</v>
      </c>
      <c r="C27" s="164">
        <f>'DMDT-PL34-183'!E59</f>
        <v>15000000000</v>
      </c>
      <c r="D27" s="164">
        <v>15000000000</v>
      </c>
      <c r="E27" s="422">
        <f t="shared" si="0"/>
        <v>1</v>
      </c>
      <c r="F27" s="405"/>
      <c r="G27" s="351"/>
      <c r="H27" s="340"/>
      <c r="I27" s="351"/>
      <c r="O27" s="340"/>
    </row>
    <row r="28" spans="1:15" s="31" customFormat="1" ht="28.5">
      <c r="A28" s="358" t="s">
        <v>33</v>
      </c>
      <c r="B28" s="18" t="s">
        <v>189</v>
      </c>
      <c r="C28" s="19">
        <f>C29+C30</f>
        <v>54990000</v>
      </c>
      <c r="D28" s="19">
        <v>0</v>
      </c>
      <c r="E28" s="422" t="str">
        <f t="shared" si="0"/>
        <v>-</v>
      </c>
      <c r="F28" s="405"/>
      <c r="G28" s="351"/>
      <c r="H28" s="340"/>
      <c r="I28" s="351"/>
      <c r="O28" s="340"/>
    </row>
    <row r="29" spans="1:15" s="31" customFormat="1" ht="15">
      <c r="A29" s="358"/>
      <c r="B29" s="15" t="s">
        <v>190</v>
      </c>
      <c r="C29" s="16">
        <f>'DMDT-PL34-183'!E54</f>
        <v>54990000</v>
      </c>
      <c r="D29" s="19">
        <v>0</v>
      </c>
      <c r="E29" s="422" t="str">
        <f t="shared" si="0"/>
        <v>-</v>
      </c>
      <c r="F29" s="405"/>
      <c r="G29" s="390"/>
      <c r="H29" s="340"/>
      <c r="I29" s="351"/>
      <c r="O29" s="340"/>
    </row>
    <row r="30" spans="1:15" s="31" customFormat="1" ht="15">
      <c r="A30" s="358"/>
      <c r="B30" s="15" t="s">
        <v>191</v>
      </c>
      <c r="C30" s="16">
        <f>'DMDT-PL34-183'!E55</f>
        <v>0</v>
      </c>
      <c r="D30" s="16">
        <v>0</v>
      </c>
      <c r="E30" s="422" t="str">
        <f t="shared" si="0"/>
        <v>-</v>
      </c>
      <c r="F30" s="405"/>
      <c r="G30" s="351"/>
      <c r="H30" s="340"/>
      <c r="I30" s="351"/>
      <c r="O30" s="340"/>
    </row>
    <row r="31" spans="1:15" s="31" customFormat="1" ht="28.5">
      <c r="A31" s="358" t="s">
        <v>34</v>
      </c>
      <c r="B31" s="18" t="s">
        <v>263</v>
      </c>
      <c r="C31" s="19">
        <f>'DMDT-PL34-183'!E56</f>
        <v>207083334</v>
      </c>
      <c r="D31" s="19">
        <v>119583333</v>
      </c>
      <c r="E31" s="422">
        <f t="shared" si="0"/>
        <v>1.7317073274751424</v>
      </c>
      <c r="F31" s="405"/>
      <c r="G31" s="351"/>
      <c r="H31" s="340"/>
      <c r="I31" s="351"/>
      <c r="O31" s="340"/>
    </row>
    <row r="32" spans="1:15" s="31" customFormat="1" ht="28.5">
      <c r="A32" s="358" t="s">
        <v>35</v>
      </c>
      <c r="B32" s="18" t="s">
        <v>80</v>
      </c>
      <c r="C32" s="19">
        <f>'DMDT-PL34-183'!E57</f>
        <v>0</v>
      </c>
      <c r="D32" s="19">
        <v>0</v>
      </c>
      <c r="E32" s="422" t="str">
        <f t="shared" si="0"/>
        <v>-</v>
      </c>
      <c r="F32" s="405"/>
      <c r="G32" s="351"/>
      <c r="H32" s="340"/>
      <c r="I32" s="351"/>
      <c r="O32" s="340"/>
    </row>
    <row r="33" spans="1:15" s="31" customFormat="1" ht="14.25">
      <c r="A33" s="358" t="s">
        <v>36</v>
      </c>
      <c r="B33" s="18" t="s">
        <v>124</v>
      </c>
      <c r="C33" s="19">
        <f>'DMDT-PL34-183'!E60</f>
        <v>0</v>
      </c>
      <c r="D33" s="19">
        <v>0</v>
      </c>
      <c r="E33" s="422" t="str">
        <f t="shared" si="0"/>
        <v>-</v>
      </c>
      <c r="F33" s="405"/>
      <c r="G33" s="351"/>
      <c r="H33" s="340"/>
      <c r="I33" s="351"/>
      <c r="O33" s="340"/>
    </row>
    <row r="34" spans="1:15" s="31" customFormat="1" ht="14.25">
      <c r="A34" s="358" t="s">
        <v>37</v>
      </c>
      <c r="B34" s="18" t="s">
        <v>192</v>
      </c>
      <c r="C34" s="19">
        <f>'DMDT-PL34-183'!E61</f>
        <v>0</v>
      </c>
      <c r="D34" s="19">
        <v>0</v>
      </c>
      <c r="E34" s="422" t="str">
        <f t="shared" si="0"/>
        <v>-</v>
      </c>
      <c r="F34" s="405"/>
      <c r="G34" s="351"/>
      <c r="H34" s="340"/>
      <c r="I34" s="351"/>
      <c r="O34" s="340"/>
    </row>
    <row r="35" spans="1:15" ht="15">
      <c r="A35" s="360"/>
      <c r="B35" s="29" t="s">
        <v>30</v>
      </c>
      <c r="C35" s="424"/>
      <c r="D35" s="424"/>
      <c r="E35" s="425" t="str">
        <f t="shared" si="0"/>
        <v>-</v>
      </c>
      <c r="F35" s="405"/>
      <c r="G35" s="351"/>
      <c r="H35" s="340"/>
      <c r="I35" s="351"/>
      <c r="O35" s="340"/>
    </row>
    <row r="36" spans="1:15" ht="18" customHeight="1">
      <c r="A36" s="361" t="s">
        <v>76</v>
      </c>
      <c r="B36" s="20" t="s">
        <v>75</v>
      </c>
      <c r="C36" s="21">
        <f>C34+C33+C32+C31+C28+C18+C14</f>
        <v>69262976159</v>
      </c>
      <c r="D36" s="21">
        <v>101329970273</v>
      </c>
      <c r="E36" s="426">
        <f t="shared" si="0"/>
        <v>0.6835388974495293</v>
      </c>
      <c r="F36" s="340">
        <f>C36-'DMDT-PL34-183'!E67</f>
        <v>0</v>
      </c>
      <c r="G36" s="351"/>
      <c r="H36" s="340"/>
      <c r="I36" s="351"/>
      <c r="O36" s="340"/>
    </row>
    <row r="37" spans="1:15" s="10" customFormat="1" ht="54" customHeight="1">
      <c r="A37" s="361" t="s">
        <v>102</v>
      </c>
      <c r="B37" s="9" t="str">
        <f>'[12]CDKT'!C28</f>
        <v>NỢ PHẢI TRẢ/ LIABILITES</v>
      </c>
      <c r="C37" s="9" t="str">
        <f>C13</f>
        <v>KỲ BÁO CÁO/ THIS PERIOD
(30/04/2014)</v>
      </c>
      <c r="D37" s="9" t="str">
        <f>D13</f>
        <v>KỲ TRƯỚC/
 LAST PERIOD
(31/03/2014)</v>
      </c>
      <c r="E37" s="427" t="str">
        <f>E13</f>
        <v>%/ KỲ TRƯỚC/
%/ LAST PERIOD (*)</v>
      </c>
      <c r="F37" s="405"/>
      <c r="G37" s="351"/>
      <c r="H37" s="340"/>
      <c r="I37" s="351"/>
      <c r="O37" s="340"/>
    </row>
    <row r="38" spans="1:15" s="31" customFormat="1" ht="28.5">
      <c r="A38" s="358" t="s">
        <v>103</v>
      </c>
      <c r="B38" s="362" t="s">
        <v>91</v>
      </c>
      <c r="C38" s="428">
        <v>0</v>
      </c>
      <c r="D38" s="23">
        <v>30437354655</v>
      </c>
      <c r="E38" s="422">
        <f t="shared" si="0"/>
        <v>0</v>
      </c>
      <c r="F38" s="405"/>
      <c r="G38" s="351"/>
      <c r="H38" s="340"/>
      <c r="I38" s="351"/>
      <c r="O38" s="340"/>
    </row>
    <row r="39" spans="1:15" s="31" customFormat="1" ht="28.5">
      <c r="A39" s="358" t="s">
        <v>197</v>
      </c>
      <c r="B39" s="18" t="s">
        <v>198</v>
      </c>
      <c r="C39" s="19">
        <f>SUM(C40:C52)+C54</f>
        <v>133751224</v>
      </c>
      <c r="D39" s="19">
        <v>125549757</v>
      </c>
      <c r="E39" s="422">
        <f t="shared" si="0"/>
        <v>1.0653244354746143</v>
      </c>
      <c r="F39" s="405"/>
      <c r="G39" s="351"/>
      <c r="H39" s="340"/>
      <c r="I39" s="351"/>
      <c r="O39" s="340"/>
    </row>
    <row r="40" spans="1:15" s="151" customFormat="1" ht="31.5">
      <c r="A40" s="209"/>
      <c r="B40" s="210" t="s">
        <v>129</v>
      </c>
      <c r="C40" s="211">
        <v>0</v>
      </c>
      <c r="D40" s="211">
        <v>0</v>
      </c>
      <c r="E40" s="429" t="str">
        <f t="shared" si="0"/>
        <v>-</v>
      </c>
      <c r="F40" s="405"/>
      <c r="G40" s="351"/>
      <c r="H40" s="340"/>
      <c r="I40" s="351"/>
      <c r="O40" s="340"/>
    </row>
    <row r="41" spans="1:15" s="151" customFormat="1" ht="31.5">
      <c r="A41" s="209"/>
      <c r="B41" s="210" t="s">
        <v>130</v>
      </c>
      <c r="C41" s="211">
        <v>0</v>
      </c>
      <c r="D41" s="211">
        <v>0</v>
      </c>
      <c r="E41" s="429" t="str">
        <f t="shared" si="0"/>
        <v>-</v>
      </c>
      <c r="F41" s="405"/>
      <c r="G41" s="351"/>
      <c r="H41" s="340"/>
      <c r="I41" s="351"/>
      <c r="O41" s="340"/>
    </row>
    <row r="42" spans="1:15" s="151" customFormat="1" ht="31.5">
      <c r="A42" s="209"/>
      <c r="B42" s="210" t="s">
        <v>253</v>
      </c>
      <c r="C42" s="211">
        <v>0</v>
      </c>
      <c r="D42" s="211">
        <v>0</v>
      </c>
      <c r="E42" s="429" t="str">
        <f t="shared" si="0"/>
        <v>-</v>
      </c>
      <c r="F42" s="405"/>
      <c r="G42" s="351"/>
      <c r="H42" s="340"/>
      <c r="I42" s="351"/>
      <c r="J42" s="392"/>
      <c r="K42" s="392"/>
      <c r="O42" s="340"/>
    </row>
    <row r="43" spans="1:15" s="151" customFormat="1" ht="31.5">
      <c r="A43" s="209"/>
      <c r="B43" s="210" t="s">
        <v>254</v>
      </c>
      <c r="C43" s="211">
        <v>18249998</v>
      </c>
      <c r="D43" s="211">
        <v>11249999</v>
      </c>
      <c r="E43" s="429">
        <f t="shared" si="0"/>
        <v>1.6222221886419723</v>
      </c>
      <c r="F43" s="405"/>
      <c r="G43" s="351"/>
      <c r="H43" s="340"/>
      <c r="I43" s="393"/>
      <c r="J43" s="394"/>
      <c r="O43" s="340"/>
    </row>
    <row r="44" spans="1:15" s="151" customFormat="1" ht="31.5">
      <c r="A44" s="209"/>
      <c r="B44" s="210" t="s">
        <v>255</v>
      </c>
      <c r="C44" s="211">
        <v>57201223</v>
      </c>
      <c r="D44" s="211">
        <v>60332260</v>
      </c>
      <c r="E44" s="429">
        <f t="shared" si="0"/>
        <v>0.948103435873279</v>
      </c>
      <c r="F44" s="405"/>
      <c r="G44" s="351"/>
      <c r="H44" s="340"/>
      <c r="I44" s="393"/>
      <c r="J44" s="394"/>
      <c r="N44" s="394"/>
      <c r="O44" s="340"/>
    </row>
    <row r="45" spans="1:15" s="151" customFormat="1" ht="31.5">
      <c r="A45" s="209"/>
      <c r="B45" s="210" t="s">
        <v>256</v>
      </c>
      <c r="C45" s="211">
        <v>25850001</v>
      </c>
      <c r="D45" s="211">
        <v>21499998</v>
      </c>
      <c r="E45" s="429">
        <f t="shared" si="0"/>
        <v>1.2023257397512317</v>
      </c>
      <c r="F45" s="405"/>
      <c r="G45" s="351"/>
      <c r="H45" s="340"/>
      <c r="I45" s="393"/>
      <c r="J45" s="394"/>
      <c r="N45" s="394"/>
      <c r="O45" s="340"/>
    </row>
    <row r="46" spans="1:15" s="151" customFormat="1" ht="31.5">
      <c r="A46" s="209"/>
      <c r="B46" s="210" t="s">
        <v>257</v>
      </c>
      <c r="C46" s="211">
        <v>9900000</v>
      </c>
      <c r="D46" s="211">
        <v>9900000</v>
      </c>
      <c r="E46" s="429">
        <f t="shared" si="0"/>
        <v>1</v>
      </c>
      <c r="F46" s="405"/>
      <c r="G46" s="351"/>
      <c r="H46" s="340"/>
      <c r="I46" s="351"/>
      <c r="J46" s="351"/>
      <c r="K46" s="394"/>
      <c r="L46" s="395"/>
      <c r="N46" s="394"/>
      <c r="O46" s="340"/>
    </row>
    <row r="47" spans="1:15" s="151" customFormat="1" ht="31.5">
      <c r="A47" s="209"/>
      <c r="B47" s="210" t="s">
        <v>258</v>
      </c>
      <c r="C47" s="211">
        <v>22550002</v>
      </c>
      <c r="D47" s="211">
        <v>22550000</v>
      </c>
      <c r="E47" s="429">
        <f t="shared" si="0"/>
        <v>1.000000088691796</v>
      </c>
      <c r="F47" s="405"/>
      <c r="G47" s="393"/>
      <c r="H47" s="340"/>
      <c r="I47" s="351"/>
      <c r="N47" s="394"/>
      <c r="O47" s="340"/>
    </row>
    <row r="48" spans="1:15" s="151" customFormat="1" ht="15.75">
      <c r="A48" s="209"/>
      <c r="B48" s="210" t="s">
        <v>259</v>
      </c>
      <c r="C48" s="211">
        <v>0</v>
      </c>
      <c r="D48" s="211">
        <v>0</v>
      </c>
      <c r="E48" s="429" t="str">
        <f t="shared" si="0"/>
        <v>-</v>
      </c>
      <c r="F48" s="405"/>
      <c r="G48" s="393"/>
      <c r="H48" s="340"/>
      <c r="I48" s="393"/>
      <c r="J48" s="394"/>
      <c r="K48" s="394"/>
      <c r="O48" s="340"/>
    </row>
    <row r="49" spans="1:15" s="151" customFormat="1" ht="15.75">
      <c r="A49" s="209"/>
      <c r="B49" s="210" t="s">
        <v>260</v>
      </c>
      <c r="C49" s="211">
        <v>0</v>
      </c>
      <c r="D49" s="211">
        <v>0</v>
      </c>
      <c r="E49" s="429" t="str">
        <f t="shared" si="0"/>
        <v>-</v>
      </c>
      <c r="F49" s="405"/>
      <c r="G49" s="393"/>
      <c r="H49" s="340"/>
      <c r="I49" s="393"/>
      <c r="J49" s="396"/>
      <c r="K49" s="396"/>
      <c r="O49" s="340"/>
    </row>
    <row r="50" spans="1:15" s="151" customFormat="1" ht="15.75">
      <c r="A50" s="209"/>
      <c r="B50" s="210" t="s">
        <v>261</v>
      </c>
      <c r="C50" s="211">
        <v>0</v>
      </c>
      <c r="D50" s="211">
        <v>0</v>
      </c>
      <c r="E50" s="429" t="str">
        <f t="shared" si="0"/>
        <v>-</v>
      </c>
      <c r="F50" s="405"/>
      <c r="G50" s="351"/>
      <c r="H50" s="340"/>
      <c r="I50" s="351"/>
      <c r="J50" s="394"/>
      <c r="K50" s="394"/>
      <c r="O50" s="340"/>
    </row>
    <row r="51" spans="1:15" s="151" customFormat="1" ht="60">
      <c r="A51" s="209"/>
      <c r="B51" s="386" t="s">
        <v>464</v>
      </c>
      <c r="C51" s="211">
        <v>0</v>
      </c>
      <c r="D51" s="211">
        <v>17500</v>
      </c>
      <c r="E51" s="429">
        <f t="shared" si="0"/>
        <v>0</v>
      </c>
      <c r="F51" s="405"/>
      <c r="G51" s="351"/>
      <c r="H51" s="340"/>
      <c r="I51" s="351"/>
      <c r="J51" s="397"/>
      <c r="K51" s="397"/>
      <c r="L51" s="398"/>
      <c r="M51" s="398"/>
      <c r="N51" s="397"/>
      <c r="O51" s="340"/>
    </row>
    <row r="52" spans="1:15" s="151" customFormat="1" ht="31.5">
      <c r="A52" s="363"/>
      <c r="B52" s="332" t="s">
        <v>409</v>
      </c>
      <c r="C52" s="211">
        <f>C53</f>
        <v>0</v>
      </c>
      <c r="D52" s="211">
        <v>0</v>
      </c>
      <c r="E52" s="429" t="str">
        <f t="shared" si="0"/>
        <v>-</v>
      </c>
      <c r="F52" s="405"/>
      <c r="G52" s="393"/>
      <c r="H52" s="340"/>
      <c r="I52" s="351"/>
      <c r="M52" s="399"/>
      <c r="O52" s="340"/>
    </row>
    <row r="53" spans="1:15" s="400" customFormat="1" ht="61.5" customHeight="1">
      <c r="A53" s="364"/>
      <c r="B53" s="333" t="s">
        <v>416</v>
      </c>
      <c r="C53" s="334">
        <v>0</v>
      </c>
      <c r="D53" s="334">
        <v>0</v>
      </c>
      <c r="E53" s="429" t="str">
        <f t="shared" si="0"/>
        <v>-</v>
      </c>
      <c r="F53" s="405"/>
      <c r="G53" s="393"/>
      <c r="H53" s="340"/>
      <c r="I53" s="401"/>
      <c r="O53" s="340"/>
    </row>
    <row r="54" spans="1:15" s="151" customFormat="1" ht="15.75">
      <c r="A54" s="209"/>
      <c r="B54" s="210" t="s">
        <v>262</v>
      </c>
      <c r="C54" s="211">
        <v>0</v>
      </c>
      <c r="D54" s="211">
        <v>0</v>
      </c>
      <c r="E54" s="429" t="str">
        <f t="shared" si="0"/>
        <v>-</v>
      </c>
      <c r="F54" s="405"/>
      <c r="G54" s="393"/>
      <c r="H54" s="340"/>
      <c r="I54" s="351"/>
      <c r="O54" s="340"/>
    </row>
    <row r="55" spans="1:15" s="31" customFormat="1" ht="15">
      <c r="A55" s="365"/>
      <c r="B55" s="207"/>
      <c r="C55" s="208"/>
      <c r="D55" s="208"/>
      <c r="E55" s="430" t="str">
        <f t="shared" si="0"/>
        <v>-</v>
      </c>
      <c r="F55" s="405"/>
      <c r="G55" s="351"/>
      <c r="H55" s="340"/>
      <c r="I55" s="351"/>
      <c r="O55" s="340"/>
    </row>
    <row r="56" spans="1:15" ht="18" customHeight="1">
      <c r="A56" s="361" t="s">
        <v>45</v>
      </c>
      <c r="B56" s="20" t="s">
        <v>18</v>
      </c>
      <c r="C56" s="21">
        <f>C38+C39</f>
        <v>133751224</v>
      </c>
      <c r="D56" s="21">
        <v>30562904412</v>
      </c>
      <c r="E56" s="426">
        <f t="shared" si="0"/>
        <v>0.00437626025972469</v>
      </c>
      <c r="F56" s="405"/>
      <c r="G56" s="351"/>
      <c r="H56" s="340"/>
      <c r="N56" s="32"/>
      <c r="O56" s="340"/>
    </row>
    <row r="57" spans="1:15" ht="33.75" customHeight="1">
      <c r="A57" s="361" t="s">
        <v>71</v>
      </c>
      <c r="B57" s="12" t="s">
        <v>53</v>
      </c>
      <c r="C57" s="25">
        <f>C36-C56</f>
        <v>69129224935</v>
      </c>
      <c r="D57" s="25">
        <v>70767065861</v>
      </c>
      <c r="E57" s="431">
        <f t="shared" si="0"/>
        <v>0.9768558876071387</v>
      </c>
      <c r="F57" s="405"/>
      <c r="G57" s="351">
        <f>C36-C56-C57</f>
        <v>0</v>
      </c>
      <c r="H57" s="340"/>
      <c r="M57" s="339"/>
      <c r="O57" s="340"/>
    </row>
    <row r="58" spans="1:25" s="31" customFormat="1" ht="34.5" customHeight="1" collapsed="1">
      <c r="A58" s="358" t="s">
        <v>77</v>
      </c>
      <c r="B58" s="156" t="s">
        <v>111</v>
      </c>
      <c r="C58" s="432">
        <v>7125257.47</v>
      </c>
      <c r="D58" s="432">
        <v>7125257.47</v>
      </c>
      <c r="E58" s="422">
        <f t="shared" si="0"/>
        <v>1</v>
      </c>
      <c r="F58" s="405"/>
      <c r="G58" s="351"/>
      <c r="H58" s="340"/>
      <c r="I58" s="4"/>
      <c r="J58" s="4"/>
      <c r="K58" s="4"/>
      <c r="L58" s="4"/>
      <c r="M58" s="4"/>
      <c r="N58" s="4"/>
      <c r="O58" s="340"/>
      <c r="P58" s="4"/>
      <c r="Q58" s="4"/>
      <c r="R58" s="4"/>
      <c r="S58" s="4"/>
      <c r="T58" s="4"/>
      <c r="U58" s="4"/>
      <c r="V58" s="4"/>
      <c r="W58" s="4"/>
      <c r="X58" s="4"/>
      <c r="Y58" s="4"/>
    </row>
    <row r="59" spans="1:15" ht="29.25" thickBot="1">
      <c r="A59" s="366" t="s">
        <v>78</v>
      </c>
      <c r="B59" s="367" t="s">
        <v>54</v>
      </c>
      <c r="C59" s="433">
        <f>ROUNDDOWN(C57/C58,0)</f>
        <v>9701</v>
      </c>
      <c r="D59" s="433">
        <v>9931</v>
      </c>
      <c r="E59" s="434">
        <f>IF(ISERROR(C59/D59),"-",C59/D59)</f>
        <v>0.9768401973617964</v>
      </c>
      <c r="F59" s="405"/>
      <c r="G59" s="351"/>
      <c r="H59" s="340"/>
      <c r="O59" s="340"/>
    </row>
    <row r="60" spans="2:8" ht="15">
      <c r="B60" s="24"/>
      <c r="C60" s="24"/>
      <c r="D60" s="32"/>
      <c r="E60" s="32"/>
      <c r="G60" s="351"/>
      <c r="H60" s="340"/>
    </row>
    <row r="61" spans="1:8" s="192" customFormat="1" ht="53.25" customHeight="1">
      <c r="A61" s="473" t="s">
        <v>283</v>
      </c>
      <c r="B61" s="473"/>
      <c r="C61" s="473"/>
      <c r="D61" s="473"/>
      <c r="E61" s="473"/>
      <c r="G61" s="351"/>
      <c r="H61" s="340"/>
    </row>
    <row r="62" spans="4:8" ht="15">
      <c r="D62" s="32"/>
      <c r="G62" s="351"/>
      <c r="H62" s="340"/>
    </row>
    <row r="63" spans="1:8" ht="30" customHeight="1">
      <c r="A63" s="4"/>
      <c r="B63" s="191" t="s">
        <v>19</v>
      </c>
      <c r="C63" s="470" t="str">
        <f>'BCTDGT-PL26-183'!C23:D23</f>
        <v>Công ty quản lý quỹ/ Fund Management company
</v>
      </c>
      <c r="D63" s="470"/>
      <c r="E63" s="470"/>
      <c r="G63" s="351"/>
      <c r="H63" s="340"/>
    </row>
    <row r="64" spans="1:4" ht="18" customHeight="1">
      <c r="A64" s="4"/>
      <c r="B64" s="10"/>
      <c r="C64" s="26"/>
      <c r="D64" s="134"/>
    </row>
    <row r="65" spans="1:8" ht="15">
      <c r="A65" s="4"/>
      <c r="B65" s="10"/>
      <c r="C65" s="26"/>
      <c r="D65" s="33"/>
      <c r="E65" s="35"/>
      <c r="G65" s="192"/>
      <c r="H65" s="192"/>
    </row>
    <row r="66" spans="1:5" ht="15">
      <c r="A66" s="4"/>
      <c r="B66" s="10"/>
      <c r="C66" s="26"/>
      <c r="D66" s="33"/>
      <c r="E66" s="35"/>
    </row>
    <row r="67" ht="15">
      <c r="D67" s="32"/>
    </row>
  </sheetData>
  <sheetProtection/>
  <mergeCells count="8">
    <mergeCell ref="A2:E2"/>
    <mergeCell ref="C63:E63"/>
    <mergeCell ref="D12:E12"/>
    <mergeCell ref="A6:E6"/>
    <mergeCell ref="A4:E4"/>
    <mergeCell ref="A7:E7"/>
    <mergeCell ref="A61:E61"/>
    <mergeCell ref="B8:F8"/>
  </mergeCells>
  <conditionalFormatting sqref="C15:D15 C23:D34 C39:D39 C53:D55">
    <cfRule type="cellIs" priority="9" dxfId="0" operator="lessThan" stopIfTrue="1">
      <formula>0</formula>
    </cfRule>
  </conditionalFormatting>
  <conditionalFormatting sqref="C42:D51">
    <cfRule type="cellIs" priority="7" dxfId="0" operator="lessThan" stopIfTrue="1">
      <formula>0</formula>
    </cfRule>
  </conditionalFormatting>
  <conditionalFormatting sqref="C40:D40">
    <cfRule type="cellIs" priority="6" dxfId="0" operator="lessThan" stopIfTrue="1">
      <formula>0</formula>
    </cfRule>
  </conditionalFormatting>
  <conditionalFormatting sqref="C41:D41">
    <cfRule type="cellIs" priority="5" dxfId="0" operator="lessThan" stopIfTrue="1">
      <formula>0</formula>
    </cfRule>
  </conditionalFormatting>
  <conditionalFormatting sqref="C52:D52">
    <cfRule type="cellIs" priority="4" dxfId="0" operator="lessThan" stopIfTrue="1">
      <formula>0</formula>
    </cfRule>
  </conditionalFormatting>
  <conditionalFormatting sqref="C20:D21">
    <cfRule type="cellIs" priority="3" dxfId="0" operator="lessThan" stopIfTrue="1">
      <formula>0</formula>
    </cfRule>
  </conditionalFormatting>
  <conditionalFormatting sqref="D22">
    <cfRule type="cellIs" priority="2" dxfId="0" operator="lessThan" stopIfTrue="1">
      <formula>0</formula>
    </cfRule>
  </conditionalFormatting>
  <conditionalFormatting sqref="D19">
    <cfRule type="cellIs" priority="1" dxfId="0" operator="lessThan" stopIfTrue="1">
      <formula>0</formula>
    </cfRule>
  </conditionalFormatting>
  <printOptions horizontalCentered="1"/>
  <pageMargins left="0.7" right="0.7" top="0.75" bottom="0.75" header="0.3" footer="0.3"/>
  <pageSetup fitToHeight="0" fitToWidth="1" horizontalDpi="600" verticalDpi="600" orientation="portrait" paperSize="9" scale="77" r:id="rId2"/>
  <headerFooter alignWithMargins="0">
    <evenFooter>&amp;LINTERNAL</evenFooter>
    <firstFooter>&amp;LINTERNAL</firstFooter>
  </headerFooter>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M66"/>
  <sheetViews>
    <sheetView showZeros="0" view="pageBreakPreview" zoomScaleNormal="90" zoomScaleSheetLayoutView="100" workbookViewId="0" topLeftCell="A37">
      <selection activeCell="C42" sqref="C42"/>
    </sheetView>
  </sheetViews>
  <sheetFormatPr defaultColWidth="9.140625" defaultRowHeight="12.75"/>
  <cols>
    <col min="1" max="1" width="5.8515625" style="36" customWidth="1"/>
    <col min="2" max="2" width="56.00390625" style="55" customWidth="1"/>
    <col min="3" max="3" width="18.8515625" style="36" customWidth="1"/>
    <col min="4" max="4" width="18.00390625" style="56" customWidth="1"/>
    <col min="5" max="5" width="25.421875" style="56" customWidth="1"/>
    <col min="6" max="6" width="19.8515625" style="36" hidden="1" customWidth="1"/>
    <col min="7" max="7" width="17.8515625" style="36" hidden="1" customWidth="1"/>
    <col min="8" max="8" width="16.8515625" style="36" hidden="1" customWidth="1"/>
    <col min="9" max="9" width="19.8515625" style="36" hidden="1" customWidth="1"/>
    <col min="10" max="10" width="18.140625" style="36" bestFit="1" customWidth="1"/>
    <col min="11" max="11" width="9.140625" style="36" customWidth="1"/>
    <col min="12" max="12" width="20.140625" style="36" customWidth="1"/>
    <col min="13" max="16384" width="9.140625" style="36" customWidth="1"/>
  </cols>
  <sheetData>
    <row r="1" spans="1:5" s="151" customFormat="1" ht="30" customHeight="1">
      <c r="A1" s="468" t="s">
        <v>106</v>
      </c>
      <c r="B1" s="469"/>
      <c r="C1" s="469"/>
      <c r="D1" s="469"/>
      <c r="E1" s="469"/>
    </row>
    <row r="2" spans="1:5" s="151" customFormat="1" ht="12" customHeight="1">
      <c r="A2" s="160"/>
      <c r="B2" s="161"/>
      <c r="C2" s="161"/>
      <c r="D2" s="161"/>
      <c r="E2" s="161"/>
    </row>
    <row r="3" spans="1:5" s="151" customFormat="1" ht="15" customHeight="1">
      <c r="A3" s="468" t="s">
        <v>184</v>
      </c>
      <c r="B3" s="468"/>
      <c r="C3" s="468"/>
      <c r="D3" s="468"/>
      <c r="E3" s="468"/>
    </row>
    <row r="4" spans="1:6" s="151" customFormat="1" ht="15.75" customHeight="1">
      <c r="A4" s="458" t="s">
        <v>470</v>
      </c>
      <c r="B4" s="458"/>
      <c r="C4" s="458"/>
      <c r="D4" s="458"/>
      <c r="E4" s="458"/>
      <c r="F4" s="372"/>
    </row>
    <row r="5" spans="1:5" s="151" customFormat="1" ht="15.75">
      <c r="A5" s="154"/>
      <c r="B5" s="153"/>
      <c r="C5" s="153"/>
      <c r="D5" s="153"/>
      <c r="E5" s="153"/>
    </row>
    <row r="6" spans="1:5" s="151" customFormat="1" ht="15.75" customHeight="1">
      <c r="A6" s="477" t="s">
        <v>108</v>
      </c>
      <c r="B6" s="477"/>
      <c r="C6" s="477"/>
      <c r="D6" s="477"/>
      <c r="E6" s="477"/>
    </row>
    <row r="7" spans="1:5" s="151" customFormat="1" ht="15.75">
      <c r="A7" s="152"/>
      <c r="B7" s="155"/>
      <c r="C7" s="155"/>
      <c r="D7" s="155"/>
      <c r="E7" s="155"/>
    </row>
    <row r="8" spans="1:6" s="198" customFormat="1" ht="33.75" customHeight="1">
      <c r="A8" s="36">
        <v>1</v>
      </c>
      <c r="B8" s="456" t="s">
        <v>424</v>
      </c>
      <c r="C8" s="457"/>
      <c r="D8" s="457"/>
      <c r="E8" s="457"/>
      <c r="F8" s="457"/>
    </row>
    <row r="9" spans="1:5" ht="17.25" customHeight="1">
      <c r="A9" s="36">
        <v>2</v>
      </c>
      <c r="B9" s="200" t="s">
        <v>246</v>
      </c>
      <c r="C9" s="200"/>
      <c r="D9" s="200"/>
      <c r="E9" s="200"/>
    </row>
    <row r="10" spans="1:5" ht="15">
      <c r="A10" s="36">
        <v>3</v>
      </c>
      <c r="B10" s="199" t="s">
        <v>425</v>
      </c>
      <c r="C10" s="199"/>
      <c r="D10" s="199"/>
      <c r="E10" s="199"/>
    </row>
    <row r="11" spans="1:2" s="267" customFormat="1" ht="15">
      <c r="A11" s="36">
        <v>4</v>
      </c>
      <c r="B11" s="200" t="str">
        <f>'DMDT-PL34-183'!B8</f>
        <v>Ngày lập báo cáo/ Report signing date: 05/05/2014</v>
      </c>
    </row>
    <row r="12" spans="1:5" ht="15.75" thickBot="1">
      <c r="A12" s="6"/>
      <c r="B12" s="7"/>
      <c r="C12" s="7"/>
      <c r="D12" s="476" t="s">
        <v>186</v>
      </c>
      <c r="E12" s="476"/>
    </row>
    <row r="13" spans="1:6" s="61" customFormat="1" ht="99" customHeight="1">
      <c r="A13" s="57" t="s">
        <v>66</v>
      </c>
      <c r="B13" s="58" t="str">
        <f>'1 SO CHI TIEU-PL34-183'!B12:C12</f>
        <v>CHỈ TIÊU/ INDICATORS</v>
      </c>
      <c r="C13" s="59" t="str">
        <f>'[13]BCHD-B01-QM(198)'!C10</f>
        <v>KỲ BÁO CÁO/ THIS PERIOD</v>
      </c>
      <c r="D13" s="59" t="s">
        <v>276</v>
      </c>
      <c r="E13" s="60" t="s">
        <v>199</v>
      </c>
      <c r="F13" s="61" t="s">
        <v>468</v>
      </c>
    </row>
    <row r="14" spans="1:12" s="38" customFormat="1" ht="14.25">
      <c r="A14" s="62" t="s">
        <v>68</v>
      </c>
      <c r="B14" s="63" t="s">
        <v>65</v>
      </c>
      <c r="C14" s="65">
        <f>C15+C18+C19</f>
        <v>142490001</v>
      </c>
      <c r="D14" s="65">
        <v>111746622</v>
      </c>
      <c r="E14" s="66">
        <v>290836624</v>
      </c>
      <c r="F14" s="260">
        <v>148346623</v>
      </c>
      <c r="G14" s="260"/>
      <c r="H14" s="253"/>
      <c r="I14" s="260">
        <f>C14+F14</f>
        <v>290836624</v>
      </c>
      <c r="J14" s="253"/>
      <c r="L14" s="253"/>
    </row>
    <row r="15" spans="1:12" ht="15">
      <c r="A15" s="67">
        <v>1</v>
      </c>
      <c r="B15" s="68" t="s">
        <v>201</v>
      </c>
      <c r="C15" s="69">
        <f>C16+C17</f>
        <v>54990000</v>
      </c>
      <c r="D15" s="65">
        <v>0</v>
      </c>
      <c r="E15" s="70">
        <v>54990000</v>
      </c>
      <c r="F15" s="403">
        <v>0</v>
      </c>
      <c r="G15" s="260"/>
      <c r="H15" s="253"/>
      <c r="I15" s="260">
        <f aca="true" t="shared" si="0" ref="I15:I45">C15+F15</f>
        <v>54990000</v>
      </c>
      <c r="J15" s="253"/>
      <c r="L15" s="253"/>
    </row>
    <row r="16" spans="1:12" s="215" customFormat="1" ht="15">
      <c r="A16" s="212"/>
      <c r="B16" s="73" t="s">
        <v>55</v>
      </c>
      <c r="C16" s="213">
        <v>54990000</v>
      </c>
      <c r="D16" s="65">
        <v>0</v>
      </c>
      <c r="E16" s="214">
        <v>54990000</v>
      </c>
      <c r="F16" s="404">
        <v>0</v>
      </c>
      <c r="G16" s="260"/>
      <c r="H16" s="253"/>
      <c r="I16" s="260">
        <f t="shared" si="0"/>
        <v>54990000</v>
      </c>
      <c r="J16" s="253"/>
      <c r="L16" s="253"/>
    </row>
    <row r="17" spans="1:12" s="215" customFormat="1" ht="15">
      <c r="A17" s="212"/>
      <c r="B17" s="73" t="s">
        <v>200</v>
      </c>
      <c r="C17" s="213">
        <v>0</v>
      </c>
      <c r="D17" s="65">
        <v>0</v>
      </c>
      <c r="E17" s="214">
        <v>0</v>
      </c>
      <c r="F17" s="404">
        <v>0</v>
      </c>
      <c r="G17" s="260"/>
      <c r="H17" s="253"/>
      <c r="I17" s="260">
        <f t="shared" si="0"/>
        <v>0</v>
      </c>
      <c r="J17" s="253"/>
      <c r="L17" s="253"/>
    </row>
    <row r="18" spans="1:12" ht="15">
      <c r="A18" s="67">
        <v>2</v>
      </c>
      <c r="B18" s="68" t="s">
        <v>264</v>
      </c>
      <c r="C18" s="69">
        <v>87500001</v>
      </c>
      <c r="D18" s="91">
        <v>111038959</v>
      </c>
      <c r="E18" s="70">
        <v>235138961</v>
      </c>
      <c r="F18" s="403">
        <v>147638960</v>
      </c>
      <c r="G18" s="260"/>
      <c r="H18" s="253"/>
      <c r="I18" s="260">
        <f t="shared" si="0"/>
        <v>235138961</v>
      </c>
      <c r="J18" s="253"/>
      <c r="L18" s="253"/>
    </row>
    <row r="19" spans="1:12" ht="15">
      <c r="A19" s="67">
        <v>3</v>
      </c>
      <c r="B19" s="68" t="s">
        <v>56</v>
      </c>
      <c r="C19" s="69">
        <v>0</v>
      </c>
      <c r="D19" s="91">
        <v>707663</v>
      </c>
      <c r="E19" s="70">
        <v>707663</v>
      </c>
      <c r="F19" s="403">
        <v>707663</v>
      </c>
      <c r="G19" s="260"/>
      <c r="H19" s="253"/>
      <c r="I19" s="260">
        <f t="shared" si="0"/>
        <v>707663</v>
      </c>
      <c r="J19" s="253"/>
      <c r="L19" s="253"/>
    </row>
    <row r="20" spans="1:12" s="38" customFormat="1" ht="14.25" collapsed="1">
      <c r="A20" s="62" t="s">
        <v>69</v>
      </c>
      <c r="B20" s="63" t="s">
        <v>67</v>
      </c>
      <c r="C20" s="65">
        <f>C21+C22+C23+C26+C27+C29+C30+C31</f>
        <v>122545227</v>
      </c>
      <c r="D20" s="65">
        <v>147556320</v>
      </c>
      <c r="E20" s="218">
        <v>500962789</v>
      </c>
      <c r="F20" s="260">
        <v>378417562</v>
      </c>
      <c r="G20" s="260"/>
      <c r="H20" s="253"/>
      <c r="I20" s="260">
        <f t="shared" si="0"/>
        <v>500962789</v>
      </c>
      <c r="J20" s="253"/>
      <c r="L20" s="253"/>
    </row>
    <row r="21" spans="1:12" ht="15">
      <c r="A21" s="71">
        <v>1</v>
      </c>
      <c r="B21" s="68" t="s">
        <v>202</v>
      </c>
      <c r="C21" s="69">
        <v>57201223</v>
      </c>
      <c r="D21" s="91">
        <v>60332260</v>
      </c>
      <c r="E21" s="70">
        <v>218884086</v>
      </c>
      <c r="F21" s="403">
        <v>161682863</v>
      </c>
      <c r="G21" s="260"/>
      <c r="H21" s="253"/>
      <c r="I21" s="260">
        <f t="shared" si="0"/>
        <v>218884086</v>
      </c>
      <c r="J21" s="253"/>
      <c r="L21" s="253"/>
    </row>
    <row r="22" spans="1:12" ht="15">
      <c r="A22" s="71">
        <v>2</v>
      </c>
      <c r="B22" s="68" t="s">
        <v>203</v>
      </c>
      <c r="C22" s="373">
        <v>25850003</v>
      </c>
      <c r="D22" s="91">
        <v>-475593</v>
      </c>
      <c r="E22" s="70">
        <v>63519570</v>
      </c>
      <c r="F22" s="403">
        <v>37669567</v>
      </c>
      <c r="G22" s="260"/>
      <c r="H22" s="253"/>
      <c r="I22" s="260">
        <f t="shared" si="0"/>
        <v>63519570</v>
      </c>
      <c r="J22" s="253"/>
      <c r="L22" s="253"/>
    </row>
    <row r="23" spans="1:12" ht="60">
      <c r="A23" s="71">
        <v>3</v>
      </c>
      <c r="B23" s="68" t="s">
        <v>204</v>
      </c>
      <c r="C23" s="69">
        <f>SUM(C24:C25)</f>
        <v>32450002</v>
      </c>
      <c r="D23" s="91">
        <v>32449999</v>
      </c>
      <c r="E23" s="70">
        <v>149265480</v>
      </c>
      <c r="F23" s="403">
        <v>116815478</v>
      </c>
      <c r="G23" s="260"/>
      <c r="H23" s="253"/>
      <c r="I23" s="260">
        <f t="shared" si="0"/>
        <v>149265480</v>
      </c>
      <c r="J23" s="253"/>
      <c r="L23" s="253"/>
    </row>
    <row r="24" spans="1:12" ht="15">
      <c r="A24" s="71"/>
      <c r="B24" s="73" t="s">
        <v>205</v>
      </c>
      <c r="C24" s="213">
        <v>9900000</v>
      </c>
      <c r="D24" s="91">
        <v>9899999</v>
      </c>
      <c r="E24" s="214">
        <v>37364516</v>
      </c>
      <c r="F24" s="403">
        <v>27464516</v>
      </c>
      <c r="G24" s="260"/>
      <c r="H24" s="253"/>
      <c r="I24" s="260">
        <f t="shared" si="0"/>
        <v>37364516</v>
      </c>
      <c r="J24" s="253"/>
      <c r="L24" s="253"/>
    </row>
    <row r="25" spans="1:12" ht="15">
      <c r="A25" s="71"/>
      <c r="B25" s="73" t="s">
        <v>206</v>
      </c>
      <c r="C25" s="213">
        <v>22550002</v>
      </c>
      <c r="D25" s="91">
        <v>22550000</v>
      </c>
      <c r="E25" s="214">
        <v>111900964</v>
      </c>
      <c r="F25" s="403">
        <v>89350962</v>
      </c>
      <c r="G25" s="260"/>
      <c r="H25" s="253"/>
      <c r="I25" s="260">
        <f t="shared" si="0"/>
        <v>111900964</v>
      </c>
      <c r="J25" s="253"/>
      <c r="L25" s="253"/>
    </row>
    <row r="26" spans="1:12" ht="15">
      <c r="A26" s="71">
        <v>4</v>
      </c>
      <c r="B26" s="68" t="s">
        <v>207</v>
      </c>
      <c r="C26" s="69">
        <v>0</v>
      </c>
      <c r="D26" s="91">
        <v>0</v>
      </c>
      <c r="E26" s="70">
        <v>0</v>
      </c>
      <c r="F26" s="403">
        <v>0</v>
      </c>
      <c r="G26" s="260"/>
      <c r="H26" s="253"/>
      <c r="I26" s="260">
        <f t="shared" si="0"/>
        <v>0</v>
      </c>
      <c r="J26" s="253"/>
      <c r="L26" s="253"/>
    </row>
    <row r="27" spans="1:12" ht="60">
      <c r="A27" s="71">
        <v>5</v>
      </c>
      <c r="B27" s="72" t="s">
        <v>208</v>
      </c>
      <c r="C27" s="69">
        <f>C28</f>
        <v>6999999</v>
      </c>
      <c r="D27" s="91">
        <v>6999999</v>
      </c>
      <c r="E27" s="70">
        <v>18249998</v>
      </c>
      <c r="F27" s="403">
        <v>11249999</v>
      </c>
      <c r="G27" s="260"/>
      <c r="H27" s="253"/>
      <c r="I27" s="260">
        <f t="shared" si="0"/>
        <v>18249998</v>
      </c>
      <c r="J27" s="253"/>
      <c r="L27" s="253"/>
    </row>
    <row r="28" spans="1:12" s="215" customFormat="1" ht="15">
      <c r="A28" s="216"/>
      <c r="B28" s="217" t="s">
        <v>265</v>
      </c>
      <c r="C28" s="213">
        <v>6999999</v>
      </c>
      <c r="D28" s="91">
        <v>6999999</v>
      </c>
      <c r="E28" s="214">
        <v>18249998</v>
      </c>
      <c r="F28" s="404">
        <v>11249999</v>
      </c>
      <c r="G28" s="260"/>
      <c r="H28" s="253"/>
      <c r="I28" s="260">
        <f t="shared" si="0"/>
        <v>18249998</v>
      </c>
      <c r="J28" s="253"/>
      <c r="L28" s="253"/>
    </row>
    <row r="29" spans="1:12" ht="135">
      <c r="A29" s="71">
        <v>6</v>
      </c>
      <c r="B29" s="72" t="s">
        <v>417</v>
      </c>
      <c r="C29" s="69">
        <v>0</v>
      </c>
      <c r="D29" s="91">
        <v>0</v>
      </c>
      <c r="E29" s="70">
        <v>0</v>
      </c>
      <c r="F29" s="403">
        <v>0</v>
      </c>
      <c r="G29" s="260"/>
      <c r="H29" s="253"/>
      <c r="I29" s="260">
        <f t="shared" si="0"/>
        <v>0</v>
      </c>
      <c r="J29" s="253"/>
      <c r="L29" s="253"/>
    </row>
    <row r="30" spans="1:12" ht="30">
      <c r="A30" s="71">
        <v>7</v>
      </c>
      <c r="B30" s="68" t="s">
        <v>209</v>
      </c>
      <c r="C30" s="69">
        <v>0</v>
      </c>
      <c r="D30" s="91">
        <v>45587655</v>
      </c>
      <c r="E30" s="70">
        <v>45587655</v>
      </c>
      <c r="F30" s="403">
        <v>45587655</v>
      </c>
      <c r="G30" s="260"/>
      <c r="H30" s="253"/>
      <c r="I30" s="260">
        <f t="shared" si="0"/>
        <v>45587655</v>
      </c>
      <c r="J30" s="253"/>
      <c r="L30" s="253"/>
    </row>
    <row r="31" spans="1:12" ht="19.5" customHeight="1">
      <c r="A31" s="71">
        <v>8</v>
      </c>
      <c r="B31" s="68" t="s">
        <v>210</v>
      </c>
      <c r="C31" s="69">
        <f>C32+C33</f>
        <v>44000</v>
      </c>
      <c r="D31" s="91">
        <v>2662000</v>
      </c>
      <c r="E31" s="70">
        <v>5456000</v>
      </c>
      <c r="F31" s="403">
        <v>5412000</v>
      </c>
      <c r="G31" s="260"/>
      <c r="H31" s="253"/>
      <c r="I31" s="260">
        <f t="shared" si="0"/>
        <v>5456000</v>
      </c>
      <c r="J31" s="253"/>
      <c r="L31" s="253"/>
    </row>
    <row r="32" spans="1:12" ht="15">
      <c r="A32" s="71"/>
      <c r="B32" s="73" t="s">
        <v>57</v>
      </c>
      <c r="C32" s="213">
        <v>44000</v>
      </c>
      <c r="D32" s="419">
        <v>2662000</v>
      </c>
      <c r="E32" s="214">
        <v>5456000</v>
      </c>
      <c r="F32" s="403">
        <v>5412000</v>
      </c>
      <c r="G32" s="260"/>
      <c r="H32" s="253"/>
      <c r="I32" s="260">
        <f t="shared" si="0"/>
        <v>5456000</v>
      </c>
      <c r="J32" s="253"/>
      <c r="L32" s="253"/>
    </row>
    <row r="33" spans="1:12" ht="15">
      <c r="A33" s="71"/>
      <c r="B33" s="73" t="s">
        <v>266</v>
      </c>
      <c r="C33" s="213">
        <v>0</v>
      </c>
      <c r="D33" s="419">
        <v>0</v>
      </c>
      <c r="E33" s="214">
        <v>0</v>
      </c>
      <c r="F33" s="403">
        <v>0</v>
      </c>
      <c r="G33" s="260"/>
      <c r="H33" s="253"/>
      <c r="I33" s="260">
        <f t="shared" si="0"/>
        <v>0</v>
      </c>
      <c r="J33" s="253"/>
      <c r="L33" s="253"/>
    </row>
    <row r="34" spans="1:13" ht="28.5">
      <c r="A34" s="62" t="s">
        <v>71</v>
      </c>
      <c r="B34" s="63" t="s">
        <v>59</v>
      </c>
      <c r="C34" s="94">
        <f>C14-C20</f>
        <v>19944774</v>
      </c>
      <c r="D34" s="65">
        <v>-35809698</v>
      </c>
      <c r="E34" s="218">
        <v>-210126165</v>
      </c>
      <c r="F34" s="403">
        <v>-230070939</v>
      </c>
      <c r="G34" s="260"/>
      <c r="H34" s="253"/>
      <c r="I34" s="260">
        <f t="shared" si="0"/>
        <v>-210126165</v>
      </c>
      <c r="J34" s="253"/>
      <c r="L34" s="253"/>
      <c r="M34" s="253"/>
    </row>
    <row r="35" spans="1:12" ht="28.5">
      <c r="A35" s="62" t="s">
        <v>72</v>
      </c>
      <c r="B35" s="63" t="s">
        <v>211</v>
      </c>
      <c r="C35" s="94">
        <f>C36+C37</f>
        <v>-1657785700</v>
      </c>
      <c r="D35" s="65">
        <v>-255425000</v>
      </c>
      <c r="E35" s="218">
        <v>-1913210700</v>
      </c>
      <c r="F35" s="403">
        <v>-255425000</v>
      </c>
      <c r="G35" s="260"/>
      <c r="H35" s="253"/>
      <c r="I35" s="260">
        <f t="shared" si="0"/>
        <v>-1913210700</v>
      </c>
      <c r="J35" s="253"/>
      <c r="L35" s="253"/>
    </row>
    <row r="36" spans="1:12" ht="30">
      <c r="A36" s="67">
        <v>1</v>
      </c>
      <c r="B36" s="68" t="s">
        <v>212</v>
      </c>
      <c r="C36" s="69">
        <v>0</v>
      </c>
      <c r="D36" s="65">
        <v>0</v>
      </c>
      <c r="E36" s="70">
        <v>0</v>
      </c>
      <c r="F36" s="403">
        <v>0</v>
      </c>
      <c r="G36" s="260"/>
      <c r="H36" s="253"/>
      <c r="I36" s="260">
        <f t="shared" si="0"/>
        <v>0</v>
      </c>
      <c r="J36" s="253"/>
      <c r="L36" s="253"/>
    </row>
    <row r="37" spans="1:12" ht="30">
      <c r="A37" s="67">
        <v>2</v>
      </c>
      <c r="B37" s="68" t="s">
        <v>213</v>
      </c>
      <c r="C37" s="69">
        <v>-1657785700</v>
      </c>
      <c r="D37" s="65">
        <v>-255425000</v>
      </c>
      <c r="E37" s="70">
        <v>-1913210700</v>
      </c>
      <c r="F37" s="403">
        <v>-255425000</v>
      </c>
      <c r="G37" s="260"/>
      <c r="H37" s="253"/>
      <c r="I37" s="260">
        <f t="shared" si="0"/>
        <v>-1913210700</v>
      </c>
      <c r="J37" s="253"/>
      <c r="L37" s="253"/>
    </row>
    <row r="38" spans="1:12" s="38" customFormat="1" ht="42.75">
      <c r="A38" s="62" t="s">
        <v>73</v>
      </c>
      <c r="B38" s="63" t="s">
        <v>60</v>
      </c>
      <c r="C38" s="94">
        <f>C34+C35</f>
        <v>-1637840926</v>
      </c>
      <c r="D38" s="65">
        <v>-291234698</v>
      </c>
      <c r="E38" s="344">
        <v>-2123336865</v>
      </c>
      <c r="F38" s="260">
        <v>-485495939</v>
      </c>
      <c r="G38" s="260"/>
      <c r="H38" s="253"/>
      <c r="I38" s="260">
        <f t="shared" si="0"/>
        <v>-2123336865</v>
      </c>
      <c r="J38" s="253"/>
      <c r="L38" s="253"/>
    </row>
    <row r="39" spans="1:12" s="38" customFormat="1" ht="14.25">
      <c r="A39" s="62" t="s">
        <v>74</v>
      </c>
      <c r="B39" s="63" t="s">
        <v>175</v>
      </c>
      <c r="C39" s="94">
        <f>D45</f>
        <v>70767065861</v>
      </c>
      <c r="D39" s="65">
        <v>71053325559</v>
      </c>
      <c r="E39" s="218">
        <v>71247586800</v>
      </c>
      <c r="F39" s="260">
        <v>71247586800</v>
      </c>
      <c r="G39" s="260"/>
      <c r="H39" s="253"/>
      <c r="I39" s="260">
        <v>71247586800</v>
      </c>
      <c r="J39" s="253"/>
      <c r="L39" s="253"/>
    </row>
    <row r="40" spans="1:12" s="38" customFormat="1" ht="28.5">
      <c r="A40" s="62" t="s">
        <v>38</v>
      </c>
      <c r="B40" s="63" t="s">
        <v>61</v>
      </c>
      <c r="C40" s="94">
        <f>C42+C43+C44</f>
        <v>-1637840926</v>
      </c>
      <c r="D40" s="65">
        <v>-286259698</v>
      </c>
      <c r="E40" s="218">
        <v>-2118361865</v>
      </c>
      <c r="F40" s="260">
        <v>-480520939</v>
      </c>
      <c r="G40" s="260"/>
      <c r="H40" s="253"/>
      <c r="I40" s="260">
        <f t="shared" si="0"/>
        <v>-2118361865</v>
      </c>
      <c r="J40" s="253"/>
      <c r="L40" s="253"/>
    </row>
    <row r="41" spans="1:12" s="38" customFormat="1" ht="15">
      <c r="A41" s="62"/>
      <c r="B41" s="68" t="s">
        <v>214</v>
      </c>
      <c r="C41" s="69"/>
      <c r="D41" s="65"/>
      <c r="E41" s="70">
        <v>0</v>
      </c>
      <c r="F41" s="260"/>
      <c r="G41" s="260"/>
      <c r="H41" s="253"/>
      <c r="I41" s="260">
        <f t="shared" si="0"/>
        <v>0</v>
      </c>
      <c r="J41" s="253"/>
      <c r="L41" s="253"/>
    </row>
    <row r="42" spans="1:12" s="38" customFormat="1" ht="45">
      <c r="A42" s="67">
        <v>1</v>
      </c>
      <c r="B42" s="68" t="s">
        <v>215</v>
      </c>
      <c r="C42" s="69">
        <f>C38</f>
        <v>-1637840926</v>
      </c>
      <c r="D42" s="91">
        <v>-291234698</v>
      </c>
      <c r="E42" s="70">
        <v>-2123336865</v>
      </c>
      <c r="F42" s="260">
        <v>-485495939</v>
      </c>
      <c r="G42" s="260"/>
      <c r="H42" s="253"/>
      <c r="I42" s="260">
        <f t="shared" si="0"/>
        <v>-2123336865</v>
      </c>
      <c r="J42" s="253"/>
      <c r="L42" s="253"/>
    </row>
    <row r="43" spans="1:12" s="38" customFormat="1" ht="30">
      <c r="A43" s="67">
        <v>2</v>
      </c>
      <c r="B43" s="68" t="s">
        <v>216</v>
      </c>
      <c r="C43" s="69">
        <v>0</v>
      </c>
      <c r="D43" s="91">
        <v>0</v>
      </c>
      <c r="E43" s="70">
        <v>0</v>
      </c>
      <c r="F43" s="260">
        <v>0</v>
      </c>
      <c r="G43" s="338">
        <v>41729</v>
      </c>
      <c r="H43" s="338">
        <v>41698</v>
      </c>
      <c r="I43" s="260">
        <f t="shared" si="0"/>
        <v>0</v>
      </c>
      <c r="J43" s="253"/>
      <c r="L43" s="253"/>
    </row>
    <row r="44" spans="1:12" s="38" customFormat="1" ht="30">
      <c r="A44" s="67">
        <v>3</v>
      </c>
      <c r="B44" s="68" t="s">
        <v>217</v>
      </c>
      <c r="C44" s="69">
        <v>0</v>
      </c>
      <c r="D44" s="91">
        <v>4975000</v>
      </c>
      <c r="E44" s="70">
        <v>4975000</v>
      </c>
      <c r="F44" s="260">
        <v>4975000</v>
      </c>
      <c r="G44" s="260">
        <v>71252561800</v>
      </c>
      <c r="H44" s="260">
        <v>71247586800</v>
      </c>
      <c r="I44" s="260">
        <f t="shared" si="0"/>
        <v>4975000</v>
      </c>
      <c r="J44" s="253"/>
      <c r="L44" s="253"/>
    </row>
    <row r="45" spans="1:12" s="38" customFormat="1" ht="15" thickBot="1">
      <c r="A45" s="74" t="s">
        <v>39</v>
      </c>
      <c r="B45" s="75" t="s">
        <v>40</v>
      </c>
      <c r="C45" s="108">
        <f>C39+C40</f>
        <v>69129224935</v>
      </c>
      <c r="D45" s="420">
        <v>70767065861</v>
      </c>
      <c r="E45" s="108">
        <f>E39+E40</f>
        <v>69129224935</v>
      </c>
      <c r="F45" s="260">
        <v>70767065861</v>
      </c>
      <c r="G45" s="260">
        <f>G44-H44</f>
        <v>4975000</v>
      </c>
      <c r="H45" s="253"/>
      <c r="I45" s="260">
        <f t="shared" si="0"/>
        <v>139896290796</v>
      </c>
      <c r="J45" s="253"/>
      <c r="L45" s="253"/>
    </row>
    <row r="46" spans="1:9" s="38" customFormat="1" ht="28.5" hidden="1">
      <c r="A46" s="89" t="s">
        <v>41</v>
      </c>
      <c r="B46" s="368" t="s">
        <v>96</v>
      </c>
      <c r="C46" s="369"/>
      <c r="D46" s="369"/>
      <c r="E46" s="370"/>
      <c r="I46" s="253"/>
    </row>
    <row r="47" spans="1:9" s="38" customFormat="1" ht="29.25" hidden="1" thickBot="1">
      <c r="A47" s="74" t="s">
        <v>42</v>
      </c>
      <c r="B47" s="75" t="s">
        <v>97</v>
      </c>
      <c r="C47" s="76"/>
      <c r="D47" s="76"/>
      <c r="E47" s="77"/>
      <c r="I47" s="253"/>
    </row>
    <row r="48" spans="1:7" s="38" customFormat="1" ht="15">
      <c r="A48" s="78"/>
      <c r="B48" s="79"/>
      <c r="C48" s="374">
        <f>C45-'BCTS-PL34-183'!C57</f>
        <v>0</v>
      </c>
      <c r="D48" s="80"/>
      <c r="E48" s="80">
        <f>E45-C45</f>
        <v>0</v>
      </c>
      <c r="G48" s="260">
        <f>E44</f>
        <v>4975000</v>
      </c>
    </row>
    <row r="49" spans="1:7" s="38" customFormat="1" ht="18.75" customHeight="1">
      <c r="A49" s="474"/>
      <c r="B49" s="475"/>
      <c r="C49" s="475"/>
      <c r="D49" s="475"/>
      <c r="E49" s="475"/>
      <c r="G49" s="253">
        <f>G48+G45</f>
        <v>9950000</v>
      </c>
    </row>
    <row r="50" spans="1:7" s="38" customFormat="1" ht="9" customHeight="1">
      <c r="A50" s="381"/>
      <c r="B50" s="81"/>
      <c r="C50" s="82"/>
      <c r="D50" s="83"/>
      <c r="E50" s="83"/>
      <c r="G50" s="253"/>
    </row>
    <row r="51" spans="1:7" s="116" customFormat="1" ht="44.25" customHeight="1">
      <c r="A51" s="467" t="s">
        <v>19</v>
      </c>
      <c r="B51" s="467"/>
      <c r="C51" s="466" t="str">
        <f>'BCTS-PL34-183'!C63:E63</f>
        <v>Công ty quản lý quỹ/ Fund Management company
</v>
      </c>
      <c r="D51" s="466"/>
      <c r="E51" s="466"/>
      <c r="G51" s="343"/>
    </row>
    <row r="52" spans="1:5" s="38" customFormat="1" ht="13.5" customHeight="1">
      <c r="A52" s="78"/>
      <c r="B52" s="81"/>
      <c r="C52" s="470"/>
      <c r="D52" s="470"/>
      <c r="E52" s="470"/>
    </row>
    <row r="53" spans="1:5" s="38" customFormat="1" ht="14.25">
      <c r="A53" s="78"/>
      <c r="B53" s="81"/>
      <c r="C53" s="82"/>
      <c r="D53" s="83"/>
      <c r="E53" s="83"/>
    </row>
    <row r="65" ht="15">
      <c r="D65" s="84"/>
    </row>
    <row r="66" ht="15">
      <c r="D66" s="84"/>
    </row>
  </sheetData>
  <sheetProtection/>
  <mergeCells count="10">
    <mergeCell ref="A49:E49"/>
    <mergeCell ref="A1:E1"/>
    <mergeCell ref="D12:E12"/>
    <mergeCell ref="A51:B51"/>
    <mergeCell ref="C51:E51"/>
    <mergeCell ref="C52:E52"/>
    <mergeCell ref="A3:E3"/>
    <mergeCell ref="A4:E4"/>
    <mergeCell ref="A6:E6"/>
    <mergeCell ref="B8:F8"/>
  </mergeCells>
  <conditionalFormatting sqref="C15:C19 D48:E48 C46:E47 C21:C45 E36 E15:E34 E38:E45">
    <cfRule type="cellIs" priority="6" dxfId="1" operator="lessThan" stopIfTrue="1">
      <formula>0</formula>
    </cfRule>
  </conditionalFormatting>
  <printOptions horizontalCentered="1"/>
  <pageMargins left="0.7" right="0.7" top="0.75" bottom="0.75" header="0.3" footer="0.3"/>
  <pageSetup fitToHeight="0" fitToWidth="1" horizontalDpi="600" verticalDpi="600" orientation="portrait" paperSize="9" scale="72" r:id="rId1"/>
  <headerFooter alignWithMargins="0">
    <evenFooter>&amp;LINTERNAL</evenFooter>
    <firstFooter>&amp;LINTERNAL</first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K82"/>
  <sheetViews>
    <sheetView view="pageBreakPreview" zoomScaleSheetLayoutView="100" workbookViewId="0" topLeftCell="A37">
      <selection activeCell="E47" sqref="E47"/>
    </sheetView>
  </sheetViews>
  <sheetFormatPr defaultColWidth="9.140625" defaultRowHeight="12.75"/>
  <cols>
    <col min="1" max="1" width="4.7109375" style="86" customWidth="1"/>
    <col min="2" max="2" width="48.00390625" style="36" customWidth="1"/>
    <col min="3" max="3" width="14.28125" style="36" customWidth="1"/>
    <col min="4" max="4" width="14.140625" style="36" bestFit="1" customWidth="1"/>
    <col min="5" max="5" width="18.00390625" style="36" customWidth="1"/>
    <col min="6" max="6" width="16.7109375" style="36" customWidth="1"/>
    <col min="7" max="7" width="9.140625" style="36" customWidth="1"/>
    <col min="8" max="8" width="14.140625" style="445" bestFit="1" customWidth="1"/>
    <col min="9" max="9" width="18.421875" style="263" bestFit="1" customWidth="1"/>
    <col min="10" max="16384" width="9.140625" style="36" customWidth="1"/>
  </cols>
  <sheetData>
    <row r="1" spans="1:9" s="150" customFormat="1" ht="29.25" customHeight="1">
      <c r="A1" s="480" t="s">
        <v>110</v>
      </c>
      <c r="B1" s="481"/>
      <c r="C1" s="481"/>
      <c r="D1" s="481"/>
      <c r="E1" s="481"/>
      <c r="F1" s="481"/>
      <c r="H1" s="444"/>
      <c r="I1" s="261"/>
    </row>
    <row r="2" spans="1:9" s="150" customFormat="1" ht="48" customHeight="1">
      <c r="A2" s="470" t="s">
        <v>185</v>
      </c>
      <c r="B2" s="470"/>
      <c r="C2" s="470"/>
      <c r="D2" s="470"/>
      <c r="E2" s="470"/>
      <c r="F2" s="470"/>
      <c r="H2" s="444"/>
      <c r="I2" s="261"/>
    </row>
    <row r="3" spans="1:9" s="38" customFormat="1" ht="15" customHeight="1">
      <c r="A3" s="479" t="s">
        <v>218</v>
      </c>
      <c r="B3" s="479"/>
      <c r="C3" s="479"/>
      <c r="D3" s="479"/>
      <c r="E3" s="479"/>
      <c r="F3" s="479"/>
      <c r="H3" s="407"/>
      <c r="I3" s="262"/>
    </row>
    <row r="4" spans="1:9" s="38" customFormat="1" ht="15.75" customHeight="1">
      <c r="A4" s="478" t="str">
        <f>'BCTS-B02-198'!A5:D5</f>
        <v>Tại ngày 30 tháng 04 năm 2014/ As at 30 April 2014</v>
      </c>
      <c r="B4" s="478"/>
      <c r="C4" s="478"/>
      <c r="D4" s="478"/>
      <c r="E4" s="478"/>
      <c r="F4" s="478"/>
      <c r="H4" s="407"/>
      <c r="I4" s="262"/>
    </row>
    <row r="5" spans="1:9" s="38" customFormat="1" ht="35.25" customHeight="1">
      <c r="A5" s="252" t="s">
        <v>275</v>
      </c>
      <c r="B5" s="456" t="s">
        <v>424</v>
      </c>
      <c r="C5" s="457"/>
      <c r="D5" s="457"/>
      <c r="E5" s="457"/>
      <c r="F5" s="457"/>
      <c r="H5" s="407"/>
      <c r="I5" s="262"/>
    </row>
    <row r="6" spans="1:9" s="38" customFormat="1" ht="17.25" customHeight="1">
      <c r="A6" s="6" t="s">
        <v>82</v>
      </c>
      <c r="B6" s="200" t="s">
        <v>246</v>
      </c>
      <c r="C6" s="7"/>
      <c r="D6" s="7"/>
      <c r="E6" s="7"/>
      <c r="F6" s="7"/>
      <c r="H6" s="407"/>
      <c r="I6" s="262"/>
    </row>
    <row r="7" spans="1:9" s="38" customFormat="1" ht="17.25" customHeight="1">
      <c r="A7" s="6" t="s">
        <v>83</v>
      </c>
      <c r="B7" s="199" t="s">
        <v>425</v>
      </c>
      <c r="C7" s="7"/>
      <c r="D7" s="7"/>
      <c r="E7" s="7"/>
      <c r="F7" s="7"/>
      <c r="H7" s="407"/>
      <c r="I7" s="262"/>
    </row>
    <row r="8" spans="1:9" s="38" customFormat="1" ht="17.25" customHeight="1">
      <c r="A8" s="6" t="s">
        <v>84</v>
      </c>
      <c r="B8" s="200" t="s">
        <v>469</v>
      </c>
      <c r="C8" s="7"/>
      <c r="D8" s="7"/>
      <c r="E8" s="7"/>
      <c r="F8" s="7"/>
      <c r="H8" s="407"/>
      <c r="I8" s="262"/>
    </row>
    <row r="9" spans="1:9" s="38" customFormat="1" ht="17.25" customHeight="1">
      <c r="A9" s="6"/>
      <c r="B9" s="7"/>
      <c r="C9" s="7"/>
      <c r="D9" s="7"/>
      <c r="E9" s="482" t="s">
        <v>247</v>
      </c>
      <c r="F9" s="482"/>
      <c r="H9" s="407"/>
      <c r="I9" s="262"/>
    </row>
    <row r="10" ht="3.75" customHeight="1" thickBot="1"/>
    <row r="11" spans="1:9" s="38" customFormat="1" ht="102" customHeight="1">
      <c r="A11" s="87"/>
      <c r="B11" s="88" t="s">
        <v>21</v>
      </c>
      <c r="C11" s="41" t="s">
        <v>22</v>
      </c>
      <c r="D11" s="41" t="s">
        <v>221</v>
      </c>
      <c r="E11" s="41" t="s">
        <v>23</v>
      </c>
      <c r="F11" s="42" t="s">
        <v>222</v>
      </c>
      <c r="H11" s="407"/>
      <c r="I11" s="262"/>
    </row>
    <row r="12" spans="1:9" s="38" customFormat="1" ht="14.25" customHeight="1">
      <c r="A12" s="89" t="s">
        <v>68</v>
      </c>
      <c r="B12" s="90" t="s">
        <v>24</v>
      </c>
      <c r="C12" s="104"/>
      <c r="D12" s="104"/>
      <c r="E12" s="104">
        <f>SUM(E13:E41)</f>
        <v>28478556300</v>
      </c>
      <c r="F12" s="402">
        <f>E12/$E$67</f>
        <v>0.41116564547594175</v>
      </c>
      <c r="H12" s="407"/>
      <c r="I12" s="262"/>
    </row>
    <row r="13" spans="1:11" s="38" customFormat="1" ht="14.25" customHeight="1">
      <c r="A13" s="89"/>
      <c r="B13" s="417" t="s">
        <v>432</v>
      </c>
      <c r="C13" s="418">
        <v>32090</v>
      </c>
      <c r="D13" s="418" t="s">
        <v>472</v>
      </c>
      <c r="E13" s="418">
        <f>C13*D13</f>
        <v>2198165000</v>
      </c>
      <c r="F13" s="105">
        <f>E13/$E$67</f>
        <v>0.031736508043689826</v>
      </c>
      <c r="H13" s="407"/>
      <c r="I13" s="262"/>
      <c r="J13" s="443"/>
      <c r="K13" s="443"/>
    </row>
    <row r="14" spans="1:11" s="38" customFormat="1" ht="14.25" customHeight="1">
      <c r="A14" s="89"/>
      <c r="B14" s="417" t="s">
        <v>437</v>
      </c>
      <c r="C14" s="418">
        <v>42159</v>
      </c>
      <c r="D14" s="418" t="s">
        <v>473</v>
      </c>
      <c r="E14" s="418">
        <f aca="true" t="shared" si="0" ref="E14:E41">C14*D14</f>
        <v>2095302300</v>
      </c>
      <c r="F14" s="105">
        <f aca="true" t="shared" si="1" ref="F14:F41">E14/$E$67</f>
        <v>0.030251404374972667</v>
      </c>
      <c r="H14" s="407"/>
      <c r="I14" s="262"/>
      <c r="J14" s="443"/>
      <c r="K14" s="443"/>
    </row>
    <row r="15" spans="1:11" s="38" customFormat="1" ht="14.25" customHeight="1">
      <c r="A15" s="89"/>
      <c r="B15" s="417" t="s">
        <v>441</v>
      </c>
      <c r="C15" s="418">
        <v>25700</v>
      </c>
      <c r="D15" s="418" t="s">
        <v>474</v>
      </c>
      <c r="E15" s="418">
        <f t="shared" si="0"/>
        <v>2467200000</v>
      </c>
      <c r="F15" s="105">
        <f t="shared" si="1"/>
        <v>0.03562076215634019</v>
      </c>
      <c r="H15" s="407"/>
      <c r="I15" s="262"/>
      <c r="J15" s="443"/>
      <c r="K15" s="443"/>
    </row>
    <row r="16" spans="1:11" s="38" customFormat="1" ht="14.25" customHeight="1">
      <c r="A16" s="89"/>
      <c r="B16" s="417" t="s">
        <v>444</v>
      </c>
      <c r="C16" s="418">
        <v>20060</v>
      </c>
      <c r="D16" s="418" t="s">
        <v>475</v>
      </c>
      <c r="E16" s="418">
        <f t="shared" si="0"/>
        <v>1705100000</v>
      </c>
      <c r="F16" s="105">
        <f t="shared" si="1"/>
        <v>0.024617769760366268</v>
      </c>
      <c r="H16" s="407"/>
      <c r="I16" s="262"/>
      <c r="J16" s="443"/>
      <c r="K16" s="443"/>
    </row>
    <row r="17" spans="1:11" s="38" customFormat="1" ht="14.25" customHeight="1">
      <c r="A17" s="89"/>
      <c r="B17" s="417" t="s">
        <v>445</v>
      </c>
      <c r="C17" s="418">
        <v>22150</v>
      </c>
      <c r="D17" s="418" t="s">
        <v>476</v>
      </c>
      <c r="E17" s="418">
        <f t="shared" si="0"/>
        <v>766390000</v>
      </c>
      <c r="F17" s="105">
        <f t="shared" si="1"/>
        <v>0.011064930248458803</v>
      </c>
      <c r="H17" s="407"/>
      <c r="I17" s="262"/>
      <c r="J17" s="443"/>
      <c r="K17" s="443"/>
    </row>
    <row r="18" spans="1:11" s="38" customFormat="1" ht="14.25" customHeight="1">
      <c r="A18" s="89"/>
      <c r="B18" s="417" t="s">
        <v>450</v>
      </c>
      <c r="C18" s="418">
        <v>24970</v>
      </c>
      <c r="D18" s="418" t="s">
        <v>477</v>
      </c>
      <c r="E18" s="418">
        <f t="shared" si="0"/>
        <v>684178000</v>
      </c>
      <c r="F18" s="105">
        <f t="shared" si="1"/>
        <v>0.009877975766293984</v>
      </c>
      <c r="H18" s="407"/>
      <c r="I18" s="262"/>
      <c r="J18" s="443"/>
      <c r="K18" s="443"/>
    </row>
    <row r="19" spans="1:11" s="38" customFormat="1" ht="14.25" customHeight="1">
      <c r="A19" s="89"/>
      <c r="B19" s="417" t="s">
        <v>452</v>
      </c>
      <c r="C19" s="418">
        <v>133270</v>
      </c>
      <c r="D19" s="418" t="s">
        <v>478</v>
      </c>
      <c r="E19" s="418">
        <f t="shared" si="0"/>
        <v>2625419000</v>
      </c>
      <c r="F19" s="105">
        <f t="shared" si="1"/>
        <v>0.03790508501934845</v>
      </c>
      <c r="H19" s="407"/>
      <c r="I19" s="262"/>
      <c r="J19" s="443"/>
      <c r="K19" s="443"/>
    </row>
    <row r="20" spans="1:11" s="38" customFormat="1" ht="14.25" customHeight="1">
      <c r="A20" s="89"/>
      <c r="B20" s="417" t="s">
        <v>435</v>
      </c>
      <c r="C20" s="418">
        <v>47120</v>
      </c>
      <c r="D20" s="418" t="s">
        <v>479</v>
      </c>
      <c r="E20" s="418">
        <f t="shared" si="0"/>
        <v>1225120000</v>
      </c>
      <c r="F20" s="105">
        <f t="shared" si="1"/>
        <v>0.017687949145985527</v>
      </c>
      <c r="H20" s="407"/>
      <c r="I20" s="262"/>
      <c r="J20" s="443"/>
      <c r="K20" s="443"/>
    </row>
    <row r="21" spans="1:11" s="38" customFormat="1" ht="14.25" customHeight="1">
      <c r="A21" s="89"/>
      <c r="B21" s="417" t="s">
        <v>451</v>
      </c>
      <c r="C21" s="418">
        <v>30680</v>
      </c>
      <c r="D21" s="418" t="s">
        <v>480</v>
      </c>
      <c r="E21" s="418">
        <f t="shared" si="0"/>
        <v>819156000</v>
      </c>
      <c r="F21" s="105">
        <f t="shared" si="1"/>
        <v>0.011826751396294992</v>
      </c>
      <c r="H21" s="407"/>
      <c r="I21" s="262"/>
      <c r="J21" s="443"/>
      <c r="K21" s="443"/>
    </row>
    <row r="22" spans="1:11" s="38" customFormat="1" ht="14.25" customHeight="1">
      <c r="A22" s="89"/>
      <c r="B22" s="417" t="s">
        <v>453</v>
      </c>
      <c r="C22" s="418">
        <v>45060</v>
      </c>
      <c r="D22" s="418" t="s">
        <v>481</v>
      </c>
      <c r="E22" s="418">
        <f t="shared" si="0"/>
        <v>378504000</v>
      </c>
      <c r="F22" s="105">
        <f t="shared" si="1"/>
        <v>0.005464737742875887</v>
      </c>
      <c r="H22" s="407"/>
      <c r="I22" s="262"/>
      <c r="J22" s="443"/>
      <c r="K22" s="443"/>
    </row>
    <row r="23" spans="1:11" s="38" customFormat="1" ht="14.25" customHeight="1">
      <c r="A23" s="89"/>
      <c r="B23" s="417" t="s">
        <v>458</v>
      </c>
      <c r="C23" s="418">
        <v>38240</v>
      </c>
      <c r="D23" s="418" t="s">
        <v>482</v>
      </c>
      <c r="E23" s="418">
        <f t="shared" si="0"/>
        <v>2485600000</v>
      </c>
      <c r="F23" s="105">
        <f t="shared" si="1"/>
        <v>0.03588641634881614</v>
      </c>
      <c r="H23" s="407"/>
      <c r="I23" s="262"/>
      <c r="J23" s="443"/>
      <c r="K23" s="443"/>
    </row>
    <row r="24" spans="1:11" s="38" customFormat="1" ht="14.25" customHeight="1">
      <c r="A24" s="89"/>
      <c r="B24" s="417" t="s">
        <v>439</v>
      </c>
      <c r="C24" s="418">
        <v>33790</v>
      </c>
      <c r="D24" s="418" t="s">
        <v>483</v>
      </c>
      <c r="E24" s="418">
        <f t="shared" si="0"/>
        <v>973152000</v>
      </c>
      <c r="F24" s="105">
        <f t="shared" si="1"/>
        <v>0.014050103734584455</v>
      </c>
      <c r="H24" s="407"/>
      <c r="I24" s="262"/>
      <c r="J24" s="443"/>
      <c r="K24" s="443"/>
    </row>
    <row r="25" spans="1:11" s="38" customFormat="1" ht="14.25" customHeight="1">
      <c r="A25" s="89"/>
      <c r="B25" s="417" t="s">
        <v>457</v>
      </c>
      <c r="C25" s="418">
        <v>54290</v>
      </c>
      <c r="D25" s="418" t="s">
        <v>484</v>
      </c>
      <c r="E25" s="418">
        <f t="shared" si="0"/>
        <v>857782000</v>
      </c>
      <c r="F25" s="105">
        <f t="shared" si="1"/>
        <v>0.012384423072304557</v>
      </c>
      <c r="H25" s="407"/>
      <c r="I25" s="262"/>
      <c r="J25" s="443"/>
      <c r="K25" s="443"/>
    </row>
    <row r="26" spans="1:11" s="38" customFormat="1" ht="14.25" customHeight="1">
      <c r="A26" s="89"/>
      <c r="B26" s="417" t="s">
        <v>434</v>
      </c>
      <c r="C26" s="418">
        <v>14180</v>
      </c>
      <c r="D26" s="418" t="s">
        <v>485</v>
      </c>
      <c r="E26" s="418">
        <f t="shared" si="0"/>
        <v>433908000</v>
      </c>
      <c r="F26" s="105">
        <f t="shared" si="1"/>
        <v>0.00626464561678553</v>
      </c>
      <c r="H26" s="407"/>
      <c r="I26" s="262"/>
      <c r="J26" s="443"/>
      <c r="K26" s="443"/>
    </row>
    <row r="27" spans="1:11" s="38" customFormat="1" ht="14.25" customHeight="1">
      <c r="A27" s="89"/>
      <c r="B27" s="417" t="s">
        <v>455</v>
      </c>
      <c r="C27" s="418">
        <v>19950</v>
      </c>
      <c r="D27" s="418" t="s">
        <v>486</v>
      </c>
      <c r="E27" s="418">
        <f t="shared" si="0"/>
        <v>2773050000</v>
      </c>
      <c r="F27" s="105">
        <f t="shared" si="1"/>
        <v>0.04003654121986023</v>
      </c>
      <c r="H27" s="407"/>
      <c r="I27" s="262"/>
      <c r="J27" s="443"/>
      <c r="K27" s="443"/>
    </row>
    <row r="28" spans="1:11" s="38" customFormat="1" ht="14.25" customHeight="1">
      <c r="A28" s="89"/>
      <c r="B28" s="417" t="s">
        <v>440</v>
      </c>
      <c r="C28" s="418">
        <v>14430</v>
      </c>
      <c r="D28" s="418" t="s">
        <v>487</v>
      </c>
      <c r="E28" s="418">
        <f t="shared" si="0"/>
        <v>808080000</v>
      </c>
      <c r="F28" s="105">
        <f t="shared" si="1"/>
        <v>0.011666839122606753</v>
      </c>
      <c r="H28" s="407"/>
      <c r="I28" s="262"/>
      <c r="J28" s="443"/>
      <c r="K28" s="443"/>
    </row>
    <row r="29" spans="1:11" s="38" customFormat="1" ht="14.25" customHeight="1">
      <c r="A29" s="89"/>
      <c r="B29" s="417" t="s">
        <v>459</v>
      </c>
      <c r="C29" s="418">
        <v>15030</v>
      </c>
      <c r="D29" s="418" t="s">
        <v>488</v>
      </c>
      <c r="E29" s="418">
        <f t="shared" si="0"/>
        <v>247995000</v>
      </c>
      <c r="F29" s="105">
        <f t="shared" si="1"/>
        <v>0.00358048431864526</v>
      </c>
      <c r="H29" s="407"/>
      <c r="I29" s="262"/>
      <c r="J29" s="443"/>
      <c r="K29" s="443"/>
    </row>
    <row r="30" spans="1:11" s="38" customFormat="1" ht="14.25" customHeight="1">
      <c r="A30" s="89"/>
      <c r="B30" s="417" t="s">
        <v>436</v>
      </c>
      <c r="C30" s="418">
        <v>8220</v>
      </c>
      <c r="D30" s="418" t="s">
        <v>489</v>
      </c>
      <c r="E30" s="418">
        <f t="shared" si="0"/>
        <v>224406000</v>
      </c>
      <c r="F30" s="105">
        <f t="shared" si="1"/>
        <v>0.003239912756345524</v>
      </c>
      <c r="H30" s="407"/>
      <c r="I30" s="262"/>
      <c r="J30" s="443"/>
      <c r="K30" s="443"/>
    </row>
    <row r="31" spans="1:11" s="38" customFormat="1" ht="14.25" customHeight="1">
      <c r="A31" s="89"/>
      <c r="B31" s="417" t="s">
        <v>449</v>
      </c>
      <c r="C31" s="418">
        <v>13910</v>
      </c>
      <c r="D31" s="418" t="s">
        <v>490</v>
      </c>
      <c r="E31" s="418">
        <f t="shared" si="0"/>
        <v>289328000</v>
      </c>
      <c r="F31" s="105">
        <f t="shared" si="1"/>
        <v>0.004177238923950063</v>
      </c>
      <c r="H31" s="407"/>
      <c r="I31" s="262"/>
      <c r="J31" s="443"/>
      <c r="K31" s="443"/>
    </row>
    <row r="32" spans="1:11" s="38" customFormat="1" ht="14.25" customHeight="1">
      <c r="A32" s="89"/>
      <c r="B32" s="417" t="s">
        <v>446</v>
      </c>
      <c r="C32" s="418">
        <v>6610</v>
      </c>
      <c r="D32" s="418" t="s">
        <v>491</v>
      </c>
      <c r="E32" s="418">
        <f t="shared" si="0"/>
        <v>117658000</v>
      </c>
      <c r="F32" s="105">
        <f t="shared" si="1"/>
        <v>0.0016987141836051695</v>
      </c>
      <c r="H32" s="407"/>
      <c r="I32" s="262"/>
      <c r="J32" s="443"/>
      <c r="K32" s="443"/>
    </row>
    <row r="33" spans="1:11" s="38" customFormat="1" ht="14.25" customHeight="1">
      <c r="A33" s="89"/>
      <c r="B33" s="417" t="s">
        <v>448</v>
      </c>
      <c r="C33" s="418">
        <v>10170</v>
      </c>
      <c r="D33" s="418" t="s">
        <v>492</v>
      </c>
      <c r="E33" s="418">
        <f t="shared" si="0"/>
        <v>143397000</v>
      </c>
      <c r="F33" s="105">
        <f t="shared" si="1"/>
        <v>0.002070326860786606</v>
      </c>
      <c r="H33" s="407"/>
      <c r="I33" s="262"/>
      <c r="J33" s="443"/>
      <c r="K33" s="443"/>
    </row>
    <row r="34" spans="1:11" s="38" customFormat="1" ht="14.25" customHeight="1">
      <c r="A34" s="89"/>
      <c r="B34" s="417" t="s">
        <v>438</v>
      </c>
      <c r="C34" s="418">
        <v>6310</v>
      </c>
      <c r="D34" s="418" t="s">
        <v>493</v>
      </c>
      <c r="E34" s="418">
        <f t="shared" si="0"/>
        <v>312976000</v>
      </c>
      <c r="F34" s="105">
        <f t="shared" si="1"/>
        <v>0.004518662312193064</v>
      </c>
      <c r="H34" s="407"/>
      <c r="I34" s="262"/>
      <c r="J34" s="443"/>
      <c r="K34" s="443"/>
    </row>
    <row r="35" spans="1:11" s="38" customFormat="1" ht="14.25" customHeight="1">
      <c r="A35" s="89"/>
      <c r="B35" s="417" t="s">
        <v>454</v>
      </c>
      <c r="C35" s="418">
        <v>4900</v>
      </c>
      <c r="D35" s="418" t="s">
        <v>494</v>
      </c>
      <c r="E35" s="418">
        <f t="shared" si="0"/>
        <v>196980000</v>
      </c>
      <c r="F35" s="105">
        <f t="shared" si="1"/>
        <v>0.0028439436322778414</v>
      </c>
      <c r="H35" s="407"/>
      <c r="I35" s="262"/>
      <c r="J35" s="443"/>
      <c r="K35" s="443"/>
    </row>
    <row r="36" spans="1:11" s="38" customFormat="1" ht="14.25" customHeight="1">
      <c r="A36" s="89"/>
      <c r="B36" s="417" t="s">
        <v>456</v>
      </c>
      <c r="C36" s="418">
        <v>126100</v>
      </c>
      <c r="D36" s="418" t="s">
        <v>495</v>
      </c>
      <c r="E36" s="418">
        <f t="shared" si="0"/>
        <v>1664520000</v>
      </c>
      <c r="F36" s="105">
        <f t="shared" si="1"/>
        <v>0.024031886764133988</v>
      </c>
      <c r="H36" s="407"/>
      <c r="I36" s="262"/>
      <c r="J36" s="443"/>
      <c r="K36" s="443"/>
    </row>
    <row r="37" spans="1:11" s="38" customFormat="1" ht="14.25" customHeight="1">
      <c r="A37" s="89"/>
      <c r="B37" s="417" t="s">
        <v>447</v>
      </c>
      <c r="C37" s="418">
        <v>3120</v>
      </c>
      <c r="D37" s="418" t="s">
        <v>496</v>
      </c>
      <c r="E37" s="418">
        <f t="shared" si="0"/>
        <v>140088000</v>
      </c>
      <c r="F37" s="105">
        <f t="shared" si="1"/>
        <v>0.0020225524193244913</v>
      </c>
      <c r="H37" s="407"/>
      <c r="I37" s="262"/>
      <c r="J37" s="443"/>
      <c r="K37" s="443"/>
    </row>
    <row r="38" spans="1:11" s="38" customFormat="1" ht="14.25" customHeight="1">
      <c r="A38" s="89"/>
      <c r="B38" s="417" t="s">
        <v>433</v>
      </c>
      <c r="C38" s="418">
        <v>6050</v>
      </c>
      <c r="D38" s="418" t="s">
        <v>497</v>
      </c>
      <c r="E38" s="418">
        <f t="shared" si="0"/>
        <v>266805000</v>
      </c>
      <c r="F38" s="105">
        <f t="shared" si="1"/>
        <v>0.0038520579795405093</v>
      </c>
      <c r="H38" s="407"/>
      <c r="I38" s="262"/>
      <c r="J38" s="443"/>
      <c r="K38" s="443"/>
    </row>
    <row r="39" spans="1:11" s="38" customFormat="1" ht="14.25" customHeight="1">
      <c r="A39" s="89"/>
      <c r="B39" s="417" t="s">
        <v>442</v>
      </c>
      <c r="C39" s="418">
        <v>90270</v>
      </c>
      <c r="D39" s="418" t="s">
        <v>498</v>
      </c>
      <c r="E39" s="418">
        <f t="shared" si="0"/>
        <v>1263780000</v>
      </c>
      <c r="F39" s="105">
        <f t="shared" si="1"/>
        <v>0.01824611170474206</v>
      </c>
      <c r="H39" s="407"/>
      <c r="I39" s="262"/>
      <c r="J39" s="443"/>
      <c r="K39" s="443"/>
    </row>
    <row r="40" spans="1:11" s="38" customFormat="1" ht="14.25" customHeight="1">
      <c r="A40" s="89"/>
      <c r="B40" s="417" t="s">
        <v>431</v>
      </c>
      <c r="C40" s="418">
        <v>9990</v>
      </c>
      <c r="D40" s="418" t="s">
        <v>499</v>
      </c>
      <c r="E40" s="418">
        <f t="shared" si="0"/>
        <v>123876000</v>
      </c>
      <c r="F40" s="105">
        <f t="shared" si="1"/>
        <v>0.0017884879753886176</v>
      </c>
      <c r="H40" s="407"/>
      <c r="I40" s="262"/>
      <c r="J40" s="443"/>
      <c r="K40" s="443"/>
    </row>
    <row r="41" spans="1:11" s="38" customFormat="1" ht="14.25" customHeight="1">
      <c r="A41" s="89"/>
      <c r="B41" s="417" t="s">
        <v>443</v>
      </c>
      <c r="C41" s="418">
        <v>17490</v>
      </c>
      <c r="D41" s="418" t="s">
        <v>500</v>
      </c>
      <c r="E41" s="418">
        <f t="shared" si="0"/>
        <v>190641000</v>
      </c>
      <c r="F41" s="105">
        <f t="shared" si="1"/>
        <v>0.002752422875424307</v>
      </c>
      <c r="H41" s="407"/>
      <c r="I41" s="262"/>
      <c r="J41" s="443"/>
      <c r="K41" s="443"/>
    </row>
    <row r="42" spans="1:9" s="38" customFormat="1" ht="14.25" customHeight="1">
      <c r="A42" s="62" t="s">
        <v>69</v>
      </c>
      <c r="B42" s="93" t="s">
        <v>26</v>
      </c>
      <c r="C42" s="65"/>
      <c r="D42" s="65"/>
      <c r="E42" s="65">
        <v>0</v>
      </c>
      <c r="F42" s="95">
        <v>0</v>
      </c>
      <c r="H42" s="407"/>
      <c r="I42" s="262"/>
    </row>
    <row r="43" spans="1:9" s="38" customFormat="1" ht="14.25" customHeight="1">
      <c r="A43" s="62" t="s">
        <v>71</v>
      </c>
      <c r="B43" s="93" t="s">
        <v>27</v>
      </c>
      <c r="C43" s="94"/>
      <c r="D43" s="94"/>
      <c r="E43" s="94"/>
      <c r="F43" s="92"/>
      <c r="H43" s="407"/>
      <c r="I43" s="262"/>
    </row>
    <row r="44" spans="1:9" s="38" customFormat="1" ht="14.25" customHeight="1">
      <c r="A44" s="62">
        <v>1</v>
      </c>
      <c r="B44" s="93" t="s">
        <v>248</v>
      </c>
      <c r="C44" s="94"/>
      <c r="D44" s="94"/>
      <c r="E44" s="94"/>
      <c r="F44" s="95"/>
      <c r="H44" s="407"/>
      <c r="I44" s="262"/>
    </row>
    <row r="45" spans="1:9" ht="13.5" customHeight="1">
      <c r="A45" s="67"/>
      <c r="B45" s="202"/>
      <c r="C45" s="380">
        <v>0</v>
      </c>
      <c r="D45" s="379">
        <v>0</v>
      </c>
      <c r="E45" s="91">
        <f>D45*C45</f>
        <v>0</v>
      </c>
      <c r="F45" s="92">
        <f>ROUND(E45/$E$67,4)</f>
        <v>0</v>
      </c>
      <c r="G45" s="337"/>
      <c r="H45" s="407"/>
      <c r="I45" s="262"/>
    </row>
    <row r="46" spans="1:9" s="38" customFormat="1" ht="14.25" customHeight="1">
      <c r="A46" s="62"/>
      <c r="B46" s="93" t="s">
        <v>25</v>
      </c>
      <c r="C46" s="94">
        <f>SUM(C45:C45)</f>
        <v>0</v>
      </c>
      <c r="D46" s="64"/>
      <c r="E46" s="94">
        <f>SUM(E45:E45)</f>
        <v>0</v>
      </c>
      <c r="F46" s="95">
        <f>ROUND(SUM(F45:F45),4)</f>
        <v>0</v>
      </c>
      <c r="G46" s="337"/>
      <c r="H46" s="407"/>
      <c r="I46" s="262"/>
    </row>
    <row r="47" spans="1:9" s="38" customFormat="1" ht="14.25" customHeight="1">
      <c r="A47" s="62">
        <v>2</v>
      </c>
      <c r="B47" s="93" t="s">
        <v>249</v>
      </c>
      <c r="C47" s="94"/>
      <c r="D47" s="64"/>
      <c r="E47" s="94"/>
      <c r="F47" s="95"/>
      <c r="G47" s="337"/>
      <c r="H47" s="407"/>
      <c r="I47" s="262"/>
    </row>
    <row r="48" spans="1:9" s="38" customFormat="1" ht="14.25" customHeight="1">
      <c r="A48" s="62"/>
      <c r="B48" s="93"/>
      <c r="C48" s="94">
        <v>0</v>
      </c>
      <c r="D48" s="203">
        <v>0</v>
      </c>
      <c r="E48" s="94">
        <v>0</v>
      </c>
      <c r="F48" s="92">
        <v>0</v>
      </c>
      <c r="G48" s="337"/>
      <c r="H48" s="407"/>
      <c r="I48" s="262"/>
    </row>
    <row r="49" spans="1:9" s="38" customFormat="1" ht="14.25" customHeight="1">
      <c r="A49" s="62"/>
      <c r="B49" s="93" t="s">
        <v>25</v>
      </c>
      <c r="C49" s="94">
        <v>0</v>
      </c>
      <c r="D49" s="379">
        <v>0</v>
      </c>
      <c r="E49" s="94">
        <v>0</v>
      </c>
      <c r="F49" s="95">
        <v>0</v>
      </c>
      <c r="G49" s="337"/>
      <c r="H49" s="407"/>
      <c r="I49" s="262"/>
    </row>
    <row r="50" spans="1:9" s="38" customFormat="1" ht="14.25" customHeight="1">
      <c r="A50" s="62"/>
      <c r="B50" s="93" t="s">
        <v>250</v>
      </c>
      <c r="C50" s="94">
        <f>C49+C46</f>
        <v>0</v>
      </c>
      <c r="D50" s="64"/>
      <c r="E50" s="94">
        <f>E49+E46</f>
        <v>0</v>
      </c>
      <c r="F50" s="95">
        <f>F48+F46</f>
        <v>0</v>
      </c>
      <c r="G50" s="337"/>
      <c r="H50" s="407"/>
      <c r="I50" s="262"/>
    </row>
    <row r="51" spans="1:9" s="38" customFormat="1" ht="14.25" customHeight="1" collapsed="1">
      <c r="A51" s="62" t="s">
        <v>72</v>
      </c>
      <c r="B51" s="93" t="s">
        <v>28</v>
      </c>
      <c r="C51" s="69"/>
      <c r="D51" s="65"/>
      <c r="E51" s="65"/>
      <c r="F51" s="95"/>
      <c r="G51" s="337"/>
      <c r="H51" s="407"/>
      <c r="I51" s="262"/>
    </row>
    <row r="52" spans="1:9" s="38" customFormat="1" ht="14.25" customHeight="1">
      <c r="A52" s="97"/>
      <c r="B52" s="98" t="s">
        <v>29</v>
      </c>
      <c r="C52" s="99">
        <f>C51+C50+C42+C12</f>
        <v>0</v>
      </c>
      <c r="D52" s="100"/>
      <c r="E52" s="99">
        <f>E51+E50+E42+E12</f>
        <v>28478556300</v>
      </c>
      <c r="F52" s="101">
        <f>ROUND(E52/$E$67,4)</f>
        <v>0.4112</v>
      </c>
      <c r="G52" s="337"/>
      <c r="H52" s="407"/>
      <c r="I52" s="262"/>
    </row>
    <row r="53" spans="1:9" s="38" customFormat="1" ht="13.5" customHeight="1">
      <c r="A53" s="62" t="s">
        <v>73</v>
      </c>
      <c r="B53" s="102" t="s">
        <v>62</v>
      </c>
      <c r="C53" s="103"/>
      <c r="D53" s="103"/>
      <c r="E53" s="104"/>
      <c r="F53" s="105"/>
      <c r="G53" s="337"/>
      <c r="H53" s="407"/>
      <c r="I53" s="262"/>
    </row>
    <row r="54" spans="1:9" ht="13.5" customHeight="1">
      <c r="A54" s="67"/>
      <c r="B54" s="106" t="s">
        <v>190</v>
      </c>
      <c r="C54" s="69"/>
      <c r="D54" s="69"/>
      <c r="E54" s="69">
        <v>54990000</v>
      </c>
      <c r="F54" s="92">
        <f>ROUND(E54/$E$67,4)</f>
        <v>0.0008</v>
      </c>
      <c r="G54" s="337"/>
      <c r="H54" s="407"/>
      <c r="I54" s="262"/>
    </row>
    <row r="55" spans="1:9" s="38" customFormat="1" ht="13.5" customHeight="1">
      <c r="A55" s="67"/>
      <c r="B55" s="106" t="s">
        <v>219</v>
      </c>
      <c r="C55" s="69"/>
      <c r="D55" s="69"/>
      <c r="E55" s="69">
        <v>0</v>
      </c>
      <c r="F55" s="92">
        <f>ROUND(E55/$E$67,4)</f>
        <v>0</v>
      </c>
      <c r="G55" s="337"/>
      <c r="H55" s="407"/>
      <c r="I55" s="262"/>
    </row>
    <row r="56" spans="1:9" ht="13.5" customHeight="1">
      <c r="A56" s="67"/>
      <c r="B56" s="106" t="s">
        <v>220</v>
      </c>
      <c r="C56" s="69"/>
      <c r="D56" s="69"/>
      <c r="E56" s="69">
        <v>207083334</v>
      </c>
      <c r="F56" s="92">
        <f>ROUND(E56/$E$67,4)</f>
        <v>0.003</v>
      </c>
      <c r="G56" s="337"/>
      <c r="H56" s="407"/>
      <c r="I56" s="262"/>
    </row>
    <row r="57" spans="1:9" s="38" customFormat="1" ht="13.5" customHeight="1" collapsed="1">
      <c r="A57" s="67"/>
      <c r="B57" s="106" t="s">
        <v>80</v>
      </c>
      <c r="C57" s="69"/>
      <c r="D57" s="69"/>
      <c r="E57" s="69"/>
      <c r="F57" s="92"/>
      <c r="G57" s="337"/>
      <c r="H57" s="407"/>
      <c r="I57" s="262"/>
    </row>
    <row r="58" spans="1:9" s="38" customFormat="1" ht="13.5" customHeight="1">
      <c r="A58" s="67"/>
      <c r="B58" s="106" t="s">
        <v>63</v>
      </c>
      <c r="C58" s="69"/>
      <c r="D58" s="69"/>
      <c r="E58" s="69"/>
      <c r="F58" s="92"/>
      <c r="G58" s="337"/>
      <c r="H58" s="407"/>
      <c r="I58" s="262"/>
    </row>
    <row r="59" spans="1:9" s="38" customFormat="1" ht="29.25" customHeight="1">
      <c r="A59" s="67"/>
      <c r="B59" s="204" t="s">
        <v>251</v>
      </c>
      <c r="C59" s="69"/>
      <c r="D59" s="69"/>
      <c r="E59" s="69">
        <v>15000000000</v>
      </c>
      <c r="F59" s="92">
        <f>ROUND(E59/$E$67,4)</f>
        <v>0.2166</v>
      </c>
      <c r="G59" s="337"/>
      <c r="H59" s="407"/>
      <c r="I59" s="262"/>
    </row>
    <row r="60" spans="1:9" s="38" customFormat="1" ht="13.5" customHeight="1">
      <c r="A60" s="67"/>
      <c r="B60" s="106" t="s">
        <v>124</v>
      </c>
      <c r="C60" s="69"/>
      <c r="D60" s="69"/>
      <c r="E60" s="69"/>
      <c r="F60" s="92"/>
      <c r="G60" s="337"/>
      <c r="H60" s="407"/>
      <c r="I60" s="262"/>
    </row>
    <row r="61" spans="1:9" s="38" customFormat="1" ht="13.5" customHeight="1">
      <c r="A61" s="67"/>
      <c r="B61" s="106" t="s">
        <v>192</v>
      </c>
      <c r="C61" s="69"/>
      <c r="D61" s="69"/>
      <c r="E61" s="69"/>
      <c r="F61" s="92"/>
      <c r="G61" s="337"/>
      <c r="H61" s="407"/>
      <c r="I61" s="262"/>
    </row>
    <row r="62" spans="1:9" s="38" customFormat="1" ht="13.5" customHeight="1">
      <c r="A62" s="62"/>
      <c r="B62" s="93" t="s">
        <v>25</v>
      </c>
      <c r="C62" s="65"/>
      <c r="D62" s="69"/>
      <c r="E62" s="65">
        <f>SUM(E54:E61)</f>
        <v>15262073334</v>
      </c>
      <c r="F62" s="95">
        <f>ROUND(SUM(F54:F59),4)</f>
        <v>0.2204</v>
      </c>
      <c r="G62" s="337"/>
      <c r="H62" s="407"/>
      <c r="I62" s="262"/>
    </row>
    <row r="63" spans="1:9" s="38" customFormat="1" ht="13.5" customHeight="1">
      <c r="A63" s="62" t="s">
        <v>74</v>
      </c>
      <c r="B63" s="93" t="s">
        <v>95</v>
      </c>
      <c r="C63" s="65"/>
      <c r="D63" s="69"/>
      <c r="E63" s="65"/>
      <c r="F63" s="92"/>
      <c r="G63" s="337"/>
      <c r="H63" s="407"/>
      <c r="I63" s="262"/>
    </row>
    <row r="64" spans="1:9" ht="13.5" customHeight="1">
      <c r="A64" s="67"/>
      <c r="B64" s="15" t="s">
        <v>46</v>
      </c>
      <c r="C64" s="69"/>
      <c r="D64" s="69"/>
      <c r="E64" s="69">
        <v>25522346525</v>
      </c>
      <c r="F64" s="92">
        <f>ROUND(E64/$E$67,4)</f>
        <v>0.3685</v>
      </c>
      <c r="G64" s="337"/>
      <c r="H64" s="407"/>
      <c r="I64" s="262"/>
    </row>
    <row r="65" spans="1:9" ht="31.5" customHeight="1">
      <c r="A65" s="67"/>
      <c r="B65" s="15" t="s">
        <v>194</v>
      </c>
      <c r="C65" s="69"/>
      <c r="D65" s="69"/>
      <c r="E65" s="69">
        <v>0</v>
      </c>
      <c r="F65" s="92">
        <f>ROUND(E65/$E$67,4)</f>
        <v>0</v>
      </c>
      <c r="G65" s="337"/>
      <c r="H65" s="407"/>
      <c r="I65" s="262"/>
    </row>
    <row r="66" spans="1:9" s="38" customFormat="1" ht="16.5" customHeight="1">
      <c r="A66" s="62"/>
      <c r="B66" s="93" t="s">
        <v>25</v>
      </c>
      <c r="C66" s="65"/>
      <c r="D66" s="69"/>
      <c r="E66" s="65">
        <f>E64+E65</f>
        <v>25522346525</v>
      </c>
      <c r="F66" s="95">
        <f>ROUND(SUM(F64:F65),4)</f>
        <v>0.3685</v>
      </c>
      <c r="G66" s="337"/>
      <c r="H66" s="407"/>
      <c r="I66" s="262"/>
    </row>
    <row r="67" spans="1:9" s="38" customFormat="1" ht="18.75" customHeight="1" thickBot="1">
      <c r="A67" s="74" t="s">
        <v>38</v>
      </c>
      <c r="B67" s="107" t="s">
        <v>223</v>
      </c>
      <c r="C67" s="108"/>
      <c r="D67" s="76"/>
      <c r="E67" s="108">
        <f>E52+E62+E66</f>
        <v>69262976159</v>
      </c>
      <c r="F67" s="109">
        <f>E67/$E$67</f>
        <v>1</v>
      </c>
      <c r="G67" s="337"/>
      <c r="H67" s="407"/>
      <c r="I67" s="262"/>
    </row>
    <row r="68" spans="1:9" s="38" customFormat="1" ht="14.25">
      <c r="A68" s="78"/>
      <c r="B68" s="96"/>
      <c r="C68" s="96"/>
      <c r="D68" s="110"/>
      <c r="E68" s="96"/>
      <c r="F68" s="110"/>
      <c r="H68" s="407"/>
      <c r="I68" s="262"/>
    </row>
    <row r="69" spans="2:9" s="38" customFormat="1" ht="51" customHeight="1">
      <c r="B69" s="201" t="s">
        <v>19</v>
      </c>
      <c r="C69" s="96"/>
      <c r="D69" s="466" t="s">
        <v>471</v>
      </c>
      <c r="E69" s="466"/>
      <c r="F69" s="466"/>
      <c r="H69" s="407"/>
      <c r="I69" s="262"/>
    </row>
    <row r="70" spans="1:9" s="38" customFormat="1" ht="12.75" customHeight="1">
      <c r="A70" s="78"/>
      <c r="B70" s="96"/>
      <c r="C70" s="96"/>
      <c r="D70" s="34" t="s">
        <v>15</v>
      </c>
      <c r="E70" s="54"/>
      <c r="F70" s="54"/>
      <c r="H70" s="407"/>
      <c r="I70" s="262"/>
    </row>
    <row r="71" spans="1:9" s="38" customFormat="1" ht="14.25">
      <c r="A71" s="78"/>
      <c r="B71" s="96"/>
      <c r="C71" s="96"/>
      <c r="D71" s="110"/>
      <c r="E71" s="96"/>
      <c r="F71" s="110"/>
      <c r="H71" s="407"/>
      <c r="I71" s="262"/>
    </row>
    <row r="72" ht="15">
      <c r="F72" s="111"/>
    </row>
    <row r="76" spans="2:6" ht="15">
      <c r="B76" s="37"/>
      <c r="C76" s="37"/>
      <c r="E76" s="478"/>
      <c r="F76" s="478"/>
    </row>
    <row r="82" ht="15">
      <c r="A82" s="112"/>
    </row>
  </sheetData>
  <sheetProtection/>
  <mergeCells count="8">
    <mergeCell ref="E76:F76"/>
    <mergeCell ref="A2:F2"/>
    <mergeCell ref="A3:F3"/>
    <mergeCell ref="D69:F69"/>
    <mergeCell ref="A1:F1"/>
    <mergeCell ref="A4:F4"/>
    <mergeCell ref="E9:F9"/>
    <mergeCell ref="B5:F5"/>
  </mergeCells>
  <conditionalFormatting sqref="C51 C64:C65 E64:E65 D57:D67 C54:E56 E57:E61 C57:C61">
    <cfRule type="cellIs" priority="3" dxfId="0" operator="lessThan" stopIfTrue="1">
      <formula>0</formula>
    </cfRule>
  </conditionalFormatting>
  <printOptions horizontalCentered="1"/>
  <pageMargins left="0.7" right="0.7" top="0.75" bottom="0.75" header="0.3" footer="0.3"/>
  <pageSetup fitToHeight="0" fitToWidth="1" horizontalDpi="600" verticalDpi="600" orientation="portrait" paperSize="9" scale="77" r:id="rId1"/>
  <headerFooter alignWithMargins="0">
    <evenFooter>&amp;LINTERNAL</evenFooter>
    <firstFooter>&amp;LINTERNAL</firstFoot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A45"/>
  <sheetViews>
    <sheetView tabSelected="1" view="pageBreakPreview" zoomScale="95" zoomScaleSheetLayoutView="95" workbookViewId="0" topLeftCell="B29">
      <selection activeCell="B20" sqref="B20:C20"/>
    </sheetView>
  </sheetViews>
  <sheetFormatPr defaultColWidth="9.140625" defaultRowHeight="12.75"/>
  <cols>
    <col min="1" max="1" width="5.421875" style="61" customWidth="1"/>
    <col min="2" max="2" width="6.00390625" style="61" customWidth="1"/>
    <col min="3" max="3" width="64.8515625" style="116" customWidth="1"/>
    <col min="4" max="4" width="24.7109375" style="116" customWidth="1"/>
    <col min="5" max="5" width="21.7109375" style="116" customWidth="1"/>
    <col min="6" max="6" width="15.8515625" style="116" hidden="1" customWidth="1"/>
    <col min="7" max="7" width="17.28125" style="116" hidden="1" customWidth="1"/>
    <col min="8" max="8" width="19.8515625" style="116" hidden="1" customWidth="1"/>
    <col min="9" max="9" width="14.8515625" style="116" hidden="1" customWidth="1"/>
    <col min="10" max="10" width="19.8515625" style="116" hidden="1" customWidth="1"/>
    <col min="11" max="16384" width="9.140625" style="116" customWidth="1"/>
  </cols>
  <sheetData>
    <row r="1" spans="1:8" ht="30.75" customHeight="1">
      <c r="A1" s="470" t="s">
        <v>104</v>
      </c>
      <c r="B1" s="470"/>
      <c r="C1" s="470"/>
      <c r="D1" s="470"/>
      <c r="E1" s="470"/>
      <c r="F1" s="115"/>
      <c r="G1" s="115"/>
      <c r="H1" s="115"/>
    </row>
    <row r="2" spans="1:8" s="117" customFormat="1" ht="49.5" customHeight="1">
      <c r="A2" s="470" t="s">
        <v>185</v>
      </c>
      <c r="B2" s="470"/>
      <c r="C2" s="470"/>
      <c r="D2" s="470"/>
      <c r="E2" s="470"/>
      <c r="F2" s="115"/>
      <c r="G2" s="115"/>
      <c r="H2" s="115"/>
    </row>
    <row r="3" spans="1:5" s="117" customFormat="1" ht="14.25" hidden="1">
      <c r="A3" s="85"/>
      <c r="B3" s="118"/>
      <c r="C3" s="118"/>
      <c r="D3" s="118"/>
      <c r="E3" s="118"/>
    </row>
    <row r="4" spans="1:5" s="117" customFormat="1" ht="6.75" customHeight="1" hidden="1">
      <c r="A4" s="85"/>
      <c r="B4" s="118"/>
      <c r="C4" s="118"/>
      <c r="D4" s="118"/>
      <c r="E4" s="118"/>
    </row>
    <row r="5" spans="1:8" s="117" customFormat="1" ht="21.75" customHeight="1">
      <c r="A5" s="488" t="s">
        <v>109</v>
      </c>
      <c r="B5" s="488"/>
      <c r="C5" s="488"/>
      <c r="D5" s="488"/>
      <c r="E5" s="488"/>
      <c r="F5" s="119"/>
      <c r="G5" s="220"/>
      <c r="H5" s="221"/>
    </row>
    <row r="6" spans="1:8" s="117" customFormat="1" ht="21.75" customHeight="1">
      <c r="A6" s="488" t="str">
        <f>'BCHD-PL34-183'!A4</f>
        <v>Tháng 04 năm 2014/ Apr 2014</v>
      </c>
      <c r="B6" s="488"/>
      <c r="C6" s="488"/>
      <c r="D6" s="488"/>
      <c r="E6" s="488"/>
      <c r="F6" s="119"/>
      <c r="G6" s="220"/>
      <c r="H6" s="221"/>
    </row>
    <row r="7" spans="1:10" s="117" customFormat="1" ht="30.75" customHeight="1">
      <c r="A7" s="6" t="s">
        <v>81</v>
      </c>
      <c r="B7" s="116"/>
      <c r="C7" s="456" t="s">
        <v>424</v>
      </c>
      <c r="D7" s="457"/>
      <c r="E7" s="457"/>
      <c r="F7" s="457"/>
      <c r="G7" s="457"/>
      <c r="H7" s="222"/>
      <c r="I7" s="220"/>
      <c r="J7" s="259"/>
    </row>
    <row r="8" spans="1:10" s="117" customFormat="1" ht="18" customHeight="1">
      <c r="A8" s="6" t="s">
        <v>82</v>
      </c>
      <c r="B8" s="116"/>
      <c r="C8" s="200" t="s">
        <v>246</v>
      </c>
      <c r="D8" s="116"/>
      <c r="E8" s="116"/>
      <c r="F8" s="116"/>
      <c r="G8" s="220"/>
      <c r="H8" s="222"/>
      <c r="I8" s="220"/>
      <c r="J8" s="259"/>
    </row>
    <row r="9" spans="1:10" s="117" customFormat="1" ht="18" customHeight="1">
      <c r="A9" s="6" t="s">
        <v>83</v>
      </c>
      <c r="B9" s="116"/>
      <c r="C9" s="199" t="s">
        <v>425</v>
      </c>
      <c r="D9" s="116"/>
      <c r="E9" s="116"/>
      <c r="F9" s="116"/>
      <c r="G9" s="220"/>
      <c r="H9" s="222"/>
      <c r="I9" s="220"/>
      <c r="J9" s="259"/>
    </row>
    <row r="10" spans="1:3" s="267" customFormat="1" ht="18" customHeight="1">
      <c r="A10" s="267">
        <v>4</v>
      </c>
      <c r="C10" s="200" t="str">
        <f>'DMDT-PL34-183'!B8</f>
        <v>Ngày lập báo cáo/ Report signing date: 05/05/2014</v>
      </c>
    </row>
    <row r="11" spans="1:10" s="117" customFormat="1" ht="18" customHeight="1" thickBot="1">
      <c r="A11" s="120"/>
      <c r="B11" s="116"/>
      <c r="C11" s="7"/>
      <c r="D11" s="116"/>
      <c r="E11" s="116"/>
      <c r="F11" s="116"/>
      <c r="I11" s="220">
        <v>41731</v>
      </c>
      <c r="J11" s="259">
        <v>70215574694</v>
      </c>
    </row>
    <row r="12" spans="1:10" s="117" customFormat="1" ht="97.5" customHeight="1">
      <c r="A12" s="113"/>
      <c r="B12" s="489" t="str">
        <f>'BCTDGT-PL26-183'!B9</f>
        <v>CHỈ TIÊU/ INDICATORS</v>
      </c>
      <c r="C12" s="490"/>
      <c r="D12" s="41" t="str">
        <f>'BCHD-PL34-183'!C13</f>
        <v>KỲ BÁO CÁO/ THIS PERIOD</v>
      </c>
      <c r="E12" s="42" t="str">
        <f>'BCHD-PL34-183'!D13</f>
        <v>KỲ TRƯỚC/ LAST PERIOD</v>
      </c>
      <c r="I12" s="220">
        <v>41738</v>
      </c>
      <c r="J12" s="259">
        <v>70833032614</v>
      </c>
    </row>
    <row r="13" spans="1:13" s="117" customFormat="1" ht="30.75" customHeight="1">
      <c r="A13" s="121" t="s">
        <v>68</v>
      </c>
      <c r="B13" s="491" t="s">
        <v>224</v>
      </c>
      <c r="C13" s="491"/>
      <c r="D13" s="122"/>
      <c r="E13" s="371"/>
      <c r="I13" s="220">
        <v>41745</v>
      </c>
      <c r="J13" s="335">
        <v>69170605414</v>
      </c>
      <c r="M13" s="350"/>
    </row>
    <row r="14" spans="1:13" ht="39.75" customHeight="1">
      <c r="A14" s="71">
        <v>1</v>
      </c>
      <c r="B14" s="485" t="s">
        <v>225</v>
      </c>
      <c r="C14" s="485"/>
      <c r="D14" s="123">
        <f>'BCHD-PL34-183'!C21*12/'1 SO CHI TIEU-PL34-183'!$J$18</f>
        <v>0.00985344028501403</v>
      </c>
      <c r="E14" s="123">
        <v>0.010196832797586446</v>
      </c>
      <c r="F14" s="414"/>
      <c r="I14" s="220">
        <v>41752</v>
      </c>
      <c r="J14" s="335">
        <v>68963753895</v>
      </c>
      <c r="M14" s="350"/>
    </row>
    <row r="15" spans="1:13" ht="48" customHeight="1">
      <c r="A15" s="71">
        <v>2</v>
      </c>
      <c r="B15" s="485" t="s">
        <v>226</v>
      </c>
      <c r="C15" s="485"/>
      <c r="D15" s="123">
        <f>'BCHD-PL34-183'!C22*12/'1 SO CHI TIEU-PL34-183'!$J$18</f>
        <v>0.004452902360635428</v>
      </c>
      <c r="E15" s="123">
        <v>-8.038058413032316E-05</v>
      </c>
      <c r="F15" s="414"/>
      <c r="I15" s="220">
        <v>41759</v>
      </c>
      <c r="J15" s="335">
        <v>69129224935</v>
      </c>
      <c r="M15" s="350"/>
    </row>
    <row r="16" spans="1:13" ht="76.5" customHeight="1">
      <c r="A16" s="71">
        <v>3</v>
      </c>
      <c r="B16" s="485" t="s">
        <v>227</v>
      </c>
      <c r="C16" s="485"/>
      <c r="D16" s="123">
        <f>'BCHD-PL34-183'!C23*12/'1 SO CHI TIEU-PL34-183'!$J$18</f>
        <v>0.005589813297446207</v>
      </c>
      <c r="E16" s="123">
        <v>0.005484416033558951</v>
      </c>
      <c r="F16" s="414"/>
      <c r="I16" s="220"/>
      <c r="J16" s="335"/>
      <c r="M16" s="350"/>
    </row>
    <row r="17" spans="1:13" ht="51" customHeight="1">
      <c r="A17" s="71">
        <v>4</v>
      </c>
      <c r="B17" s="485" t="s">
        <v>228</v>
      </c>
      <c r="C17" s="485"/>
      <c r="D17" s="124">
        <f>'BCHD-PL34-183'!C26*12/'1 SO CHI TIEU-PL34-183'!$J$18</f>
        <v>0</v>
      </c>
      <c r="E17" s="124">
        <v>0</v>
      </c>
      <c r="F17" s="414"/>
      <c r="I17" s="220"/>
      <c r="J17" s="335"/>
      <c r="M17" s="350"/>
    </row>
    <row r="18" spans="1:13" ht="61.5" customHeight="1">
      <c r="A18" s="71">
        <v>5</v>
      </c>
      <c r="B18" s="485" t="s">
        <v>230</v>
      </c>
      <c r="C18" s="485"/>
      <c r="D18" s="124">
        <f>'BCHD-PL34-183'!C27*12/'1 SO CHI TIEU-PL34-183'!$J$18</f>
        <v>0.001205814640390782</v>
      </c>
      <c r="E18" s="124">
        <v>0.0011830788269206612</v>
      </c>
      <c r="F18" s="414"/>
      <c r="I18" s="117" t="s">
        <v>287</v>
      </c>
      <c r="J18" s="336">
        <f>AVERAGE(J11:J15)</f>
        <v>69662438310.4</v>
      </c>
      <c r="M18" s="350"/>
    </row>
    <row r="19" spans="1:13" ht="28.5" customHeight="1">
      <c r="A19" s="71">
        <v>6</v>
      </c>
      <c r="B19" s="485" t="s">
        <v>229</v>
      </c>
      <c r="C19" s="485"/>
      <c r="D19" s="124">
        <f>'BCHD-PL34-183'!C20*12/'1 SO CHI TIEU-PL34-183'!$J$18</f>
        <v>0.021109549990880248</v>
      </c>
      <c r="E19" s="124">
        <v>0.024938683272716138</v>
      </c>
      <c r="F19" s="414"/>
      <c r="G19" s="116" t="s">
        <v>423</v>
      </c>
      <c r="H19" s="116" t="s">
        <v>421</v>
      </c>
      <c r="M19" s="350"/>
    </row>
    <row r="20" spans="1:13" ht="36.75" customHeight="1">
      <c r="A20" s="71">
        <v>7</v>
      </c>
      <c r="B20" s="485" t="s">
        <v>420</v>
      </c>
      <c r="C20" s="485"/>
      <c r="D20" s="416">
        <f>H21/2/$J$18*12</f>
        <v>0</v>
      </c>
      <c r="E20" s="124">
        <v>2.568275799068404</v>
      </c>
      <c r="F20" s="414"/>
      <c r="G20" s="348">
        <v>0</v>
      </c>
      <c r="H20" s="348">
        <v>0</v>
      </c>
      <c r="M20" s="350"/>
    </row>
    <row r="21" spans="1:13" s="117" customFormat="1" ht="17.25" customHeight="1">
      <c r="A21" s="125" t="s">
        <v>69</v>
      </c>
      <c r="B21" s="486" t="s">
        <v>231</v>
      </c>
      <c r="C21" s="486"/>
      <c r="D21" s="126"/>
      <c r="E21" s="126"/>
      <c r="F21" s="415"/>
      <c r="H21" s="376">
        <f>G20+H20</f>
        <v>0</v>
      </c>
      <c r="M21" s="350"/>
    </row>
    <row r="22" spans="1:13" ht="42.75" customHeight="1">
      <c r="A22" s="125">
        <v>1</v>
      </c>
      <c r="B22" s="486" t="s">
        <v>282</v>
      </c>
      <c r="C22" s="487"/>
      <c r="D22" s="127"/>
      <c r="E22" s="127"/>
      <c r="M22" s="350"/>
    </row>
    <row r="23" spans="1:13" ht="30" customHeight="1">
      <c r="A23" s="71"/>
      <c r="B23" s="485" t="s">
        <v>232</v>
      </c>
      <c r="C23" s="485"/>
      <c r="D23" s="223">
        <f>D24*10000</f>
        <v>71252574700</v>
      </c>
      <c r="E23" s="223">
        <v>71247586800</v>
      </c>
      <c r="M23" s="350"/>
    </row>
    <row r="24" spans="1:13" ht="31.5" customHeight="1">
      <c r="A24" s="71"/>
      <c r="B24" s="485" t="s">
        <v>233</v>
      </c>
      <c r="C24" s="485"/>
      <c r="D24" s="224">
        <f>E32</f>
        <v>7125257.47</v>
      </c>
      <c r="E24" s="224">
        <v>7124758.68</v>
      </c>
      <c r="M24" s="350"/>
    </row>
    <row r="25" spans="1:13" ht="40.5" customHeight="1">
      <c r="A25" s="125">
        <v>2</v>
      </c>
      <c r="B25" s="486" t="s">
        <v>280</v>
      </c>
      <c r="C25" s="486"/>
      <c r="D25" s="225"/>
      <c r="E25" s="225"/>
      <c r="M25" s="350"/>
    </row>
    <row r="26" spans="1:13" ht="28.5" customHeight="1">
      <c r="A26" s="71"/>
      <c r="B26" s="485" t="s">
        <v>239</v>
      </c>
      <c r="C26" s="485"/>
      <c r="D26" s="226">
        <f>D27/10000</f>
        <v>0</v>
      </c>
      <c r="E26" s="226">
        <v>498.79</v>
      </c>
      <c r="M26" s="350"/>
    </row>
    <row r="27" spans="1:13" ht="32.25" customHeight="1">
      <c r="A27" s="71"/>
      <c r="B27" s="485" t="s">
        <v>234</v>
      </c>
      <c r="C27" s="485"/>
      <c r="D27" s="227">
        <v>0</v>
      </c>
      <c r="E27" s="227">
        <v>4987900</v>
      </c>
      <c r="M27" s="350"/>
    </row>
    <row r="28" spans="1:13" ht="28.5" customHeight="1">
      <c r="A28" s="71"/>
      <c r="B28" s="485" t="s">
        <v>235</v>
      </c>
      <c r="C28" s="485"/>
      <c r="D28" s="228">
        <f>D29/10000</f>
        <v>0</v>
      </c>
      <c r="E28" s="228">
        <v>0</v>
      </c>
      <c r="M28" s="350"/>
    </row>
    <row r="29" spans="1:13" ht="30.75" customHeight="1">
      <c r="A29" s="71"/>
      <c r="B29" s="485" t="s">
        <v>236</v>
      </c>
      <c r="C29" s="485"/>
      <c r="D29" s="227">
        <v>0</v>
      </c>
      <c r="E29" s="227">
        <v>0</v>
      </c>
      <c r="M29" s="350"/>
    </row>
    <row r="30" spans="1:13" ht="33" customHeight="1">
      <c r="A30" s="125">
        <v>3</v>
      </c>
      <c r="B30" s="486" t="s">
        <v>281</v>
      </c>
      <c r="C30" s="486"/>
      <c r="D30" s="229"/>
      <c r="E30" s="229"/>
      <c r="M30" s="350"/>
    </row>
    <row r="31" spans="1:13" ht="32.25" customHeight="1">
      <c r="A31" s="71"/>
      <c r="B31" s="485" t="s">
        <v>237</v>
      </c>
      <c r="C31" s="485"/>
      <c r="D31" s="227">
        <f>D32*10000</f>
        <v>71252574700</v>
      </c>
      <c r="E31" s="227">
        <v>71252574700</v>
      </c>
      <c r="F31" s="265">
        <f>D23+D27+D29-D31</f>
        <v>0</v>
      </c>
      <c r="I31" s="265"/>
      <c r="M31" s="350"/>
    </row>
    <row r="32" spans="1:13" ht="32.25" customHeight="1">
      <c r="A32" s="71"/>
      <c r="B32" s="485" t="s">
        <v>238</v>
      </c>
      <c r="C32" s="485"/>
      <c r="D32" s="228">
        <f>'BCTS-B02-198'!C77</f>
        <v>7125257.47</v>
      </c>
      <c r="E32" s="228">
        <v>7125257.47</v>
      </c>
      <c r="H32" s="265"/>
      <c r="M32" s="350"/>
    </row>
    <row r="33" spans="1:13" ht="43.5" customHeight="1">
      <c r="A33" s="125">
        <v>4</v>
      </c>
      <c r="B33" s="486" t="s">
        <v>240</v>
      </c>
      <c r="C33" s="486"/>
      <c r="D33" s="225">
        <v>0.9184</v>
      </c>
      <c r="E33" s="225">
        <v>0.9184</v>
      </c>
      <c r="M33" s="350"/>
    </row>
    <row r="34" spans="1:13" ht="35.25" customHeight="1">
      <c r="A34" s="125">
        <v>5</v>
      </c>
      <c r="B34" s="486" t="s">
        <v>241</v>
      </c>
      <c r="C34" s="486"/>
      <c r="D34" s="225">
        <v>0.9903</v>
      </c>
      <c r="E34" s="225">
        <v>0.9903</v>
      </c>
      <c r="M34" s="350"/>
    </row>
    <row r="35" spans="1:13" ht="33" customHeight="1">
      <c r="A35" s="125">
        <v>6</v>
      </c>
      <c r="B35" s="486" t="s">
        <v>242</v>
      </c>
      <c r="C35" s="486"/>
      <c r="D35" s="225">
        <v>0.0001</v>
      </c>
      <c r="E35" s="225">
        <v>0.0001</v>
      </c>
      <c r="M35" s="350"/>
    </row>
    <row r="36" spans="1:13" ht="32.25" customHeight="1">
      <c r="A36" s="125">
        <v>7</v>
      </c>
      <c r="B36" s="486" t="s">
        <v>244</v>
      </c>
      <c r="C36" s="486"/>
      <c r="D36" s="229">
        <v>136</v>
      </c>
      <c r="E36" s="229">
        <v>136</v>
      </c>
      <c r="M36" s="350"/>
    </row>
    <row r="37" spans="1:13" ht="33" customHeight="1" thickBot="1">
      <c r="A37" s="128">
        <v>8</v>
      </c>
      <c r="B37" s="484" t="s">
        <v>243</v>
      </c>
      <c r="C37" s="484"/>
      <c r="D37" s="129">
        <f>'BCTS-PL34-183'!C59</f>
        <v>9701</v>
      </c>
      <c r="E37" s="129">
        <v>9931</v>
      </c>
      <c r="M37" s="350"/>
    </row>
    <row r="39" spans="1:5" ht="39" customHeight="1">
      <c r="A39" s="474"/>
      <c r="B39" s="475"/>
      <c r="C39" s="475"/>
      <c r="D39" s="475"/>
      <c r="E39" s="475"/>
    </row>
    <row r="40" spans="2:5" ht="15">
      <c r="B40" s="130" t="s">
        <v>19</v>
      </c>
      <c r="C40" s="131" t="s">
        <v>19</v>
      </c>
      <c r="D40" s="483" t="s">
        <v>20</v>
      </c>
      <c r="E40" s="483"/>
    </row>
    <row r="41" spans="4:5" ht="15" customHeight="1">
      <c r="D41" s="465"/>
      <c r="E41" s="465"/>
    </row>
    <row r="45" spans="2:27" ht="15">
      <c r="B45" s="116"/>
      <c r="C45" s="132"/>
      <c r="F45" s="114"/>
      <c r="G45" s="114"/>
      <c r="H45" s="114"/>
      <c r="I45" s="114"/>
      <c r="J45" s="114"/>
      <c r="K45" s="114"/>
      <c r="L45" s="114"/>
      <c r="M45" s="114"/>
      <c r="N45" s="114"/>
      <c r="O45" s="114"/>
      <c r="P45" s="114"/>
      <c r="Q45" s="114"/>
      <c r="R45" s="114"/>
      <c r="S45" s="114"/>
      <c r="T45" s="114"/>
      <c r="U45" s="114"/>
      <c r="V45" s="114"/>
      <c r="W45" s="114"/>
      <c r="X45" s="114"/>
      <c r="Y45" s="114"/>
      <c r="AA45" s="133"/>
    </row>
  </sheetData>
  <sheetProtection/>
  <mergeCells count="34">
    <mergeCell ref="A39:E39"/>
    <mergeCell ref="B26:C26"/>
    <mergeCell ref="B27:C27"/>
    <mergeCell ref="B29:C29"/>
    <mergeCell ref="B13:C13"/>
    <mergeCell ref="B18:C18"/>
    <mergeCell ref="C7:G7"/>
    <mergeCell ref="B32:C32"/>
    <mergeCell ref="B25:C25"/>
    <mergeCell ref="B28:C28"/>
    <mergeCell ref="B30:C30"/>
    <mergeCell ref="B14:C14"/>
    <mergeCell ref="B21:C21"/>
    <mergeCell ref="B19:C19"/>
    <mergeCell ref="A1:E1"/>
    <mergeCell ref="A2:E2"/>
    <mergeCell ref="B23:C23"/>
    <mergeCell ref="B20:C20"/>
    <mergeCell ref="B22:C22"/>
    <mergeCell ref="A5:E5"/>
    <mergeCell ref="B12:C12"/>
    <mergeCell ref="B15:C15"/>
    <mergeCell ref="A6:E6"/>
    <mergeCell ref="B17:C17"/>
    <mergeCell ref="D41:E41"/>
    <mergeCell ref="D40:E40"/>
    <mergeCell ref="B37:C37"/>
    <mergeCell ref="B24:C24"/>
    <mergeCell ref="B16:C16"/>
    <mergeCell ref="B35:C35"/>
    <mergeCell ref="B34:C34"/>
    <mergeCell ref="B36:C36"/>
    <mergeCell ref="B31:C31"/>
    <mergeCell ref="B33:C33"/>
  </mergeCells>
  <printOptions horizontalCentered="1"/>
  <pageMargins left="0.7" right="0.7" top="0.75" bottom="0.75" header="0.3" footer="0.3"/>
  <pageSetup fitToHeight="0" fitToWidth="1" horizontalDpi="600" verticalDpi="600" orientation="portrait" paperSize="9" scale="72" r:id="rId1"/>
  <headerFooter alignWithMargins="0">
    <evenFooter>&amp;LINTERNAL</evenFooter>
    <firstFooter>&amp;LINTERNAL</firstFooter>
  </headerFooter>
</worksheet>
</file>

<file path=xl/worksheets/sheet8.xml><?xml version="1.0" encoding="utf-8"?>
<worksheet xmlns="http://schemas.openxmlformats.org/spreadsheetml/2006/main" xmlns:r="http://schemas.openxmlformats.org/officeDocument/2006/relationships">
  <sheetPr>
    <tabColor indexed="13"/>
  </sheetPr>
  <dimension ref="A1:H19"/>
  <sheetViews>
    <sheetView zoomScalePageLayoutView="0" workbookViewId="0" topLeftCell="A7">
      <selection activeCell="E13" sqref="E13"/>
    </sheetView>
  </sheetViews>
  <sheetFormatPr defaultColWidth="9.140625" defaultRowHeight="12.75"/>
  <cols>
    <col min="1" max="1" width="6.00390625" style="321" customWidth="1"/>
    <col min="2" max="2" width="26.421875" style="321" customWidth="1"/>
    <col min="3" max="3" width="18.57421875" style="321" customWidth="1"/>
    <col min="4" max="4" width="16.421875" style="321" customWidth="1"/>
    <col min="5" max="5" width="15.28125" style="321" customWidth="1"/>
    <col min="6" max="6" width="20.421875" style="321" customWidth="1"/>
    <col min="7" max="7" width="9.140625" style="321" customWidth="1"/>
    <col min="8" max="8" width="12.7109375" style="321" customWidth="1"/>
    <col min="9" max="16384" width="9.140625" style="321" customWidth="1"/>
  </cols>
  <sheetData>
    <row r="1" spans="2:7" ht="51" customHeight="1">
      <c r="B1" s="492" t="s">
        <v>356</v>
      </c>
      <c r="C1" s="493"/>
      <c r="D1" s="493"/>
      <c r="E1" s="493"/>
      <c r="F1" s="493"/>
      <c r="G1" s="493"/>
    </row>
    <row r="3" spans="2:7" ht="29.25" customHeight="1">
      <c r="B3" s="494" t="s">
        <v>382</v>
      </c>
      <c r="C3" s="495"/>
      <c r="D3" s="495"/>
      <c r="E3" s="495"/>
      <c r="F3" s="495"/>
      <c r="G3" s="495"/>
    </row>
    <row r="5" spans="1:8" ht="30.75" customHeight="1">
      <c r="A5" s="498" t="s">
        <v>377</v>
      </c>
      <c r="B5" s="498"/>
      <c r="C5" s="498"/>
      <c r="D5" s="498"/>
      <c r="E5" s="498"/>
      <c r="F5" s="498"/>
      <c r="G5" s="498"/>
      <c r="H5" s="498"/>
    </row>
    <row r="6" spans="1:8" ht="15" customHeight="1">
      <c r="A6" s="498" t="s">
        <v>378</v>
      </c>
      <c r="B6" s="498"/>
      <c r="C6" s="498"/>
      <c r="D6" s="498"/>
      <c r="E6" s="498"/>
      <c r="F6" s="498"/>
      <c r="G6" s="498"/>
      <c r="H6" s="498"/>
    </row>
    <row r="7" spans="1:8" ht="15" customHeight="1">
      <c r="A7" s="496" t="s">
        <v>381</v>
      </c>
      <c r="B7" s="496"/>
      <c r="C7" s="496"/>
      <c r="D7" s="496"/>
      <c r="E7" s="496"/>
      <c r="F7" s="496"/>
      <c r="G7" s="496"/>
      <c r="H7" s="496"/>
    </row>
    <row r="10" spans="1:8" ht="38.25" customHeight="1">
      <c r="A10" s="497" t="s">
        <v>357</v>
      </c>
      <c r="B10" s="497" t="s">
        <v>358</v>
      </c>
      <c r="C10" s="497" t="s">
        <v>359</v>
      </c>
      <c r="D10" s="497" t="s">
        <v>360</v>
      </c>
      <c r="E10" s="497"/>
      <c r="F10" s="497"/>
      <c r="G10" s="497" t="s">
        <v>361</v>
      </c>
      <c r="H10" s="497" t="s">
        <v>362</v>
      </c>
    </row>
    <row r="11" spans="1:8" ht="106.5" customHeight="1">
      <c r="A11" s="497"/>
      <c r="B11" s="497"/>
      <c r="C11" s="497"/>
      <c r="D11" s="322" t="s">
        <v>363</v>
      </c>
      <c r="E11" s="322" t="s">
        <v>364</v>
      </c>
      <c r="F11" s="322" t="s">
        <v>365</v>
      </c>
      <c r="G11" s="497"/>
      <c r="H11" s="497"/>
    </row>
    <row r="12" spans="1:8" s="324" customFormat="1" ht="16.5" customHeight="1">
      <c r="A12" s="323" t="s">
        <v>366</v>
      </c>
      <c r="B12" s="323" t="s">
        <v>367</v>
      </c>
      <c r="C12" s="323" t="s">
        <v>368</v>
      </c>
      <c r="D12" s="323" t="s">
        <v>369</v>
      </c>
      <c r="E12" s="323" t="s">
        <v>370</v>
      </c>
      <c r="F12" s="323" t="s">
        <v>371</v>
      </c>
      <c r="G12" s="323" t="s">
        <v>372</v>
      </c>
      <c r="H12" s="323" t="s">
        <v>373</v>
      </c>
    </row>
    <row r="13" spans="1:8" s="327" customFormat="1" ht="24.75" customHeight="1">
      <c r="A13" s="325">
        <v>1</v>
      </c>
      <c r="B13" s="326"/>
      <c r="C13" s="326"/>
      <c r="D13" s="326"/>
      <c r="E13" s="326"/>
      <c r="F13" s="326"/>
      <c r="G13" s="326"/>
      <c r="H13" s="326"/>
    </row>
    <row r="14" spans="1:8" s="327" customFormat="1" ht="24.75" customHeight="1">
      <c r="A14" s="325">
        <v>2</v>
      </c>
      <c r="B14" s="326"/>
      <c r="C14" s="326"/>
      <c r="D14" s="326"/>
      <c r="E14" s="326"/>
      <c r="F14" s="326"/>
      <c r="G14" s="326"/>
      <c r="H14" s="326"/>
    </row>
    <row r="15" spans="1:8" s="327" customFormat="1" ht="24.75" customHeight="1">
      <c r="A15" s="325" t="s">
        <v>99</v>
      </c>
      <c r="B15" s="326"/>
      <c r="C15" s="326"/>
      <c r="D15" s="326"/>
      <c r="E15" s="326"/>
      <c r="F15" s="326"/>
      <c r="G15" s="326"/>
      <c r="H15" s="326"/>
    </row>
    <row r="16" spans="1:8" ht="30">
      <c r="A16" s="322" t="s">
        <v>374</v>
      </c>
      <c r="B16" s="328"/>
      <c r="C16" s="328"/>
      <c r="D16" s="328"/>
      <c r="E16" s="328"/>
      <c r="F16" s="328"/>
      <c r="G16" s="328"/>
      <c r="H16" s="328"/>
    </row>
    <row r="17" spans="1:8" ht="15">
      <c r="A17" s="329"/>
      <c r="B17" s="330"/>
      <c r="C17" s="330"/>
      <c r="D17" s="330"/>
      <c r="E17" s="330"/>
      <c r="F17" s="330"/>
      <c r="G17" s="330"/>
      <c r="H17" s="330"/>
    </row>
    <row r="18" spans="5:6" ht="13.5" customHeight="1">
      <c r="E18" s="495" t="s">
        <v>375</v>
      </c>
      <c r="F18" s="495"/>
    </row>
    <row r="19" spans="2:6" ht="54.75" customHeight="1">
      <c r="B19" s="115" t="s">
        <v>19</v>
      </c>
      <c r="E19" s="470" t="s">
        <v>0</v>
      </c>
      <c r="F19" s="470"/>
    </row>
  </sheetData>
  <sheetProtection/>
  <mergeCells count="13">
    <mergeCell ref="E19:F19"/>
    <mergeCell ref="A5:H5"/>
    <mergeCell ref="E18:F18"/>
    <mergeCell ref="A6:H6"/>
    <mergeCell ref="B1:G1"/>
    <mergeCell ref="B3:G3"/>
    <mergeCell ref="A7:H7"/>
    <mergeCell ref="A10:A11"/>
    <mergeCell ref="B10:B11"/>
    <mergeCell ref="C10:C11"/>
    <mergeCell ref="D10:F10"/>
    <mergeCell ref="G10:G11"/>
    <mergeCell ref="H10:H11"/>
  </mergeCells>
  <printOptions/>
  <pageMargins left="0.7" right="0.7" top="0.75" bottom="0.75" header="0.3" footer="0.3"/>
  <pageSetup horizontalDpi="600" verticalDpi="600" orientation="portrait" r:id="rId1"/>
  <headerFooter>
    <oddFooter>&amp;LINTERNAL</oddFooter>
    <evenFooter>&amp;LINTERNAL</evenFooter>
    <firstFooter>&amp;LINTERNAL</firstFooter>
  </headerFooter>
</worksheet>
</file>

<file path=xl/worksheets/sheet9.xml><?xml version="1.0" encoding="utf-8"?>
<worksheet xmlns="http://schemas.openxmlformats.org/spreadsheetml/2006/main" xmlns:r="http://schemas.openxmlformats.org/officeDocument/2006/relationships">
  <sheetPr>
    <tabColor indexed="13"/>
  </sheetPr>
  <dimension ref="A1:I40"/>
  <sheetViews>
    <sheetView zoomScalePageLayoutView="0" workbookViewId="0" topLeftCell="A1">
      <selection activeCell="D10" sqref="D10"/>
    </sheetView>
  </sheetViews>
  <sheetFormatPr defaultColWidth="9.140625" defaultRowHeight="12.75"/>
  <cols>
    <col min="1" max="1" width="4.140625" style="0" customWidth="1"/>
    <col min="2" max="2" width="62.7109375" style="0" customWidth="1"/>
    <col min="3" max="3" width="33.140625" style="0" customWidth="1"/>
    <col min="4" max="4" width="42.7109375" style="0" customWidth="1"/>
  </cols>
  <sheetData>
    <row r="1" spans="1:9" ht="37.5" customHeight="1">
      <c r="A1" s="294"/>
      <c r="B1" s="499" t="s">
        <v>342</v>
      </c>
      <c r="C1" s="499"/>
      <c r="D1" s="499"/>
      <c r="E1" s="2"/>
      <c r="F1" s="2"/>
      <c r="G1" s="2"/>
      <c r="H1" s="2"/>
      <c r="I1" s="2"/>
    </row>
    <row r="2" spans="1:9" ht="46.5" customHeight="1">
      <c r="A2" s="294"/>
      <c r="B2" s="500" t="s">
        <v>380</v>
      </c>
      <c r="C2" s="500"/>
      <c r="D2" s="500"/>
      <c r="E2" s="296"/>
      <c r="F2" s="295"/>
      <c r="G2" s="295"/>
      <c r="H2" s="295"/>
      <c r="I2" s="295"/>
    </row>
    <row r="3" spans="1:9" ht="15.75">
      <c r="A3" s="297">
        <v>1</v>
      </c>
      <c r="B3" s="456" t="s">
        <v>285</v>
      </c>
      <c r="C3" s="457"/>
      <c r="D3" s="457"/>
      <c r="E3" s="457"/>
      <c r="F3" s="457"/>
      <c r="G3" s="1"/>
      <c r="H3" s="1"/>
      <c r="I3" s="1"/>
    </row>
    <row r="4" spans="1:9" ht="15">
      <c r="A4" s="297">
        <v>2</v>
      </c>
      <c r="B4" s="200" t="s">
        <v>246</v>
      </c>
      <c r="C4" s="7"/>
      <c r="D4" s="7"/>
      <c r="E4" s="7"/>
      <c r="F4" s="7"/>
      <c r="G4" s="1"/>
      <c r="H4" s="1"/>
      <c r="I4" s="1"/>
    </row>
    <row r="5" spans="1:9" ht="15">
      <c r="A5" s="297">
        <v>3</v>
      </c>
      <c r="B5" s="199" t="s">
        <v>286</v>
      </c>
      <c r="C5" s="7"/>
      <c r="D5" s="7"/>
      <c r="E5" s="7"/>
      <c r="F5" s="7"/>
      <c r="G5" s="1"/>
      <c r="H5" s="1"/>
      <c r="I5" s="1"/>
    </row>
    <row r="6" spans="1:9" ht="15">
      <c r="A6" s="297">
        <v>4</v>
      </c>
      <c r="B6" s="200" t="s">
        <v>376</v>
      </c>
      <c r="C6" s="7"/>
      <c r="D6" s="7"/>
      <c r="E6" s="7"/>
      <c r="F6" s="7"/>
      <c r="G6" s="1"/>
      <c r="H6" s="1"/>
      <c r="I6" s="1"/>
    </row>
    <row r="7" spans="1:9" ht="15">
      <c r="A7" s="295"/>
      <c r="B7" s="298"/>
      <c r="C7" s="298"/>
      <c r="D7" s="1" t="s">
        <v>343</v>
      </c>
      <c r="E7" s="1"/>
      <c r="F7" s="1"/>
      <c r="G7" s="1"/>
      <c r="H7" s="1"/>
      <c r="I7" s="1"/>
    </row>
    <row r="8" spans="1:5" s="1" customFormat="1" ht="35.25" customHeight="1">
      <c r="A8" s="299" t="s">
        <v>68</v>
      </c>
      <c r="B8" s="300" t="s">
        <v>344</v>
      </c>
      <c r="C8" s="301" t="s">
        <v>345</v>
      </c>
      <c r="D8" s="301" t="s">
        <v>276</v>
      </c>
      <c r="E8" s="302"/>
    </row>
    <row r="9" spans="1:5" s="1" customFormat="1" ht="15">
      <c r="A9" s="303">
        <v>1</v>
      </c>
      <c r="B9" s="304" t="s">
        <v>384</v>
      </c>
      <c r="C9" s="305"/>
      <c r="D9" s="305"/>
      <c r="E9" s="302" t="s">
        <v>346</v>
      </c>
    </row>
    <row r="10" spans="1:5" s="1" customFormat="1" ht="17.25" customHeight="1">
      <c r="A10" s="303">
        <v>2</v>
      </c>
      <c r="B10" s="304" t="s">
        <v>385</v>
      </c>
      <c r="C10" s="124"/>
      <c r="D10" s="124"/>
      <c r="E10" s="302" t="s">
        <v>347</v>
      </c>
    </row>
    <row r="11" spans="1:5" s="1" customFormat="1" ht="15">
      <c r="A11" s="303">
        <v>3</v>
      </c>
      <c r="B11" s="304" t="s">
        <v>386</v>
      </c>
      <c r="C11" s="124"/>
      <c r="D11" s="124"/>
      <c r="E11" s="302" t="s">
        <v>348</v>
      </c>
    </row>
    <row r="12" spans="1:5" s="1" customFormat="1" ht="15">
      <c r="A12" s="303">
        <v>4</v>
      </c>
      <c r="B12" s="304" t="s">
        <v>387</v>
      </c>
      <c r="C12" s="124"/>
      <c r="D12" s="124"/>
      <c r="E12" s="302" t="s">
        <v>349</v>
      </c>
    </row>
    <row r="13" spans="1:5" s="1" customFormat="1" ht="15">
      <c r="A13" s="303">
        <v>5</v>
      </c>
      <c r="B13" s="304" t="s">
        <v>388</v>
      </c>
      <c r="C13" s="124"/>
      <c r="D13" s="124"/>
      <c r="E13" s="302"/>
    </row>
    <row r="14" spans="1:5" s="1" customFormat="1" ht="15">
      <c r="A14" s="303">
        <v>6</v>
      </c>
      <c r="B14" s="304" t="s">
        <v>389</v>
      </c>
      <c r="C14" s="124"/>
      <c r="D14" s="124"/>
      <c r="E14" s="302" t="s">
        <v>350</v>
      </c>
    </row>
    <row r="15" spans="1:5" s="1" customFormat="1" ht="15">
      <c r="A15" s="303">
        <v>7</v>
      </c>
      <c r="B15" s="304" t="s">
        <v>390</v>
      </c>
      <c r="C15" s="124"/>
      <c r="D15" s="124"/>
      <c r="E15" s="302"/>
    </row>
    <row r="16" spans="1:5" s="1" customFormat="1" ht="45" customHeight="1">
      <c r="A16" s="303">
        <v>8</v>
      </c>
      <c r="B16" s="306" t="s">
        <v>391</v>
      </c>
      <c r="C16" s="124"/>
      <c r="D16" s="124"/>
      <c r="E16" s="302" t="s">
        <v>351</v>
      </c>
    </row>
    <row r="17" spans="1:5" s="1" customFormat="1" ht="22.5" customHeight="1">
      <c r="A17" s="303">
        <v>9</v>
      </c>
      <c r="B17" s="306" t="s">
        <v>392</v>
      </c>
      <c r="C17" s="124"/>
      <c r="D17" s="124"/>
      <c r="E17" s="302"/>
    </row>
    <row r="18" spans="1:5" s="1" customFormat="1" ht="30">
      <c r="A18" s="307">
        <v>10</v>
      </c>
      <c r="B18" s="308" t="s">
        <v>393</v>
      </c>
      <c r="C18" s="124"/>
      <c r="D18" s="124"/>
      <c r="E18" s="302"/>
    </row>
    <row r="19" spans="1:5" s="1" customFormat="1" ht="28.5">
      <c r="A19" s="309"/>
      <c r="B19" s="310" t="s">
        <v>352</v>
      </c>
      <c r="C19" s="311"/>
      <c r="D19" s="311"/>
      <c r="E19" s="302"/>
    </row>
    <row r="20" spans="1:5" s="1" customFormat="1" ht="28.5">
      <c r="A20" s="312" t="s">
        <v>69</v>
      </c>
      <c r="B20" s="313" t="s">
        <v>394</v>
      </c>
      <c r="C20" s="314"/>
      <c r="D20" s="314"/>
      <c r="E20" s="302"/>
    </row>
    <row r="21" spans="1:5" s="1" customFormat="1" ht="15">
      <c r="A21" s="303">
        <v>1</v>
      </c>
      <c r="B21" s="315" t="s">
        <v>395</v>
      </c>
      <c r="C21" s="316"/>
      <c r="D21" s="316"/>
      <c r="E21" s="302" t="s">
        <v>353</v>
      </c>
    </row>
    <row r="22" spans="1:5" s="1" customFormat="1" ht="15">
      <c r="A22" s="303">
        <v>2</v>
      </c>
      <c r="B22" s="304" t="s">
        <v>396</v>
      </c>
      <c r="C22" s="124"/>
      <c r="D22" s="124"/>
      <c r="E22" s="302" t="s">
        <v>354</v>
      </c>
    </row>
    <row r="23" spans="1:5" s="1" customFormat="1" ht="15">
      <c r="A23" s="303">
        <v>3</v>
      </c>
      <c r="B23" s="304" t="s">
        <v>397</v>
      </c>
      <c r="C23" s="124"/>
      <c r="D23" s="124"/>
      <c r="E23" s="302"/>
    </row>
    <row r="24" spans="1:5" s="1" customFormat="1" ht="15">
      <c r="A24" s="303">
        <v>4</v>
      </c>
      <c r="B24" s="304" t="s">
        <v>398</v>
      </c>
      <c r="C24" s="124"/>
      <c r="D24" s="124"/>
      <c r="E24" s="302"/>
    </row>
    <row r="25" spans="1:5" s="1" customFormat="1" ht="15">
      <c r="A25" s="303">
        <v>5</v>
      </c>
      <c r="B25" s="124" t="s">
        <v>399</v>
      </c>
      <c r="C25" s="124"/>
      <c r="D25" s="124"/>
      <c r="E25" s="302"/>
    </row>
    <row r="26" spans="1:5" s="1" customFormat="1" ht="28.5">
      <c r="A26" s="303"/>
      <c r="B26" s="317" t="s">
        <v>400</v>
      </c>
      <c r="C26" s="311"/>
      <c r="D26" s="311"/>
      <c r="E26" s="302"/>
    </row>
    <row r="27" spans="1:5" s="1" customFormat="1" ht="28.5">
      <c r="A27" s="312" t="s">
        <v>71</v>
      </c>
      <c r="B27" s="313" t="s">
        <v>401</v>
      </c>
      <c r="C27" s="314"/>
      <c r="D27" s="314"/>
      <c r="E27" s="302"/>
    </row>
    <row r="28" spans="1:5" s="1" customFormat="1" ht="28.5">
      <c r="A28" s="312" t="s">
        <v>72</v>
      </c>
      <c r="B28" s="313" t="s">
        <v>402</v>
      </c>
      <c r="C28" s="314"/>
      <c r="D28" s="314"/>
      <c r="E28" s="302"/>
    </row>
    <row r="29" spans="1:5" s="1" customFormat="1" ht="15">
      <c r="A29" s="303"/>
      <c r="B29" s="315" t="s">
        <v>403</v>
      </c>
      <c r="C29" s="316"/>
      <c r="D29" s="316"/>
      <c r="E29" s="302"/>
    </row>
    <row r="30" spans="1:5" s="1" customFormat="1" ht="15">
      <c r="A30" s="303"/>
      <c r="B30" s="331" t="s">
        <v>404</v>
      </c>
      <c r="C30" s="124"/>
      <c r="D30" s="124"/>
      <c r="E30" s="302"/>
    </row>
    <row r="31" spans="1:5" s="1" customFormat="1" ht="15">
      <c r="A31" s="303"/>
      <c r="B31" s="304" t="s">
        <v>405</v>
      </c>
      <c r="C31" s="124"/>
      <c r="D31" s="124"/>
      <c r="E31" s="302"/>
    </row>
    <row r="32" spans="1:5" s="1" customFormat="1" ht="15">
      <c r="A32" s="303"/>
      <c r="B32" s="318" t="s">
        <v>406</v>
      </c>
      <c r="C32" s="311"/>
      <c r="D32" s="311"/>
      <c r="E32" s="302"/>
    </row>
    <row r="33" spans="1:5" s="1" customFormat="1" ht="28.5">
      <c r="A33" s="312" t="s">
        <v>73</v>
      </c>
      <c r="B33" s="319" t="s">
        <v>355</v>
      </c>
      <c r="C33" s="314"/>
      <c r="D33" s="314"/>
      <c r="E33" s="302"/>
    </row>
    <row r="34" spans="1:5" s="1" customFormat="1" ht="15">
      <c r="A34" s="303"/>
      <c r="B34" s="315" t="s">
        <v>407</v>
      </c>
      <c r="C34" s="316"/>
      <c r="D34" s="316"/>
      <c r="E34" s="302"/>
    </row>
    <row r="35" spans="1:5" s="1" customFormat="1" ht="15">
      <c r="A35" s="303"/>
      <c r="B35" s="331" t="s">
        <v>404</v>
      </c>
      <c r="C35" s="124"/>
      <c r="D35" s="124"/>
      <c r="E35" s="302"/>
    </row>
    <row r="36" spans="1:5" s="1" customFormat="1" ht="15">
      <c r="A36" s="303"/>
      <c r="B36" s="304" t="s">
        <v>405</v>
      </c>
      <c r="C36" s="124"/>
      <c r="D36" s="124"/>
      <c r="E36" s="302"/>
    </row>
    <row r="37" spans="1:5" s="1" customFormat="1" ht="15">
      <c r="A37" s="303"/>
      <c r="B37" s="318" t="s">
        <v>406</v>
      </c>
      <c r="C37" s="311"/>
      <c r="D37" s="311"/>
      <c r="E37" s="302"/>
    </row>
    <row r="38" spans="1:7" s="1" customFormat="1" ht="31.5" customHeight="1">
      <c r="A38" s="299" t="s">
        <v>74</v>
      </c>
      <c r="B38" s="320" t="s">
        <v>408</v>
      </c>
      <c r="C38" s="314"/>
      <c r="D38" s="314"/>
      <c r="E38" s="302"/>
      <c r="F38" s="295"/>
      <c r="G38" s="295"/>
    </row>
    <row r="39" spans="1:7" s="1" customFormat="1" ht="12.75" customHeight="1">
      <c r="A39" s="294"/>
      <c r="E39" s="302"/>
      <c r="F39" s="295"/>
      <c r="G39" s="295"/>
    </row>
    <row r="40" spans="2:6" s="38" customFormat="1" ht="51" customHeight="1">
      <c r="B40" s="131" t="s">
        <v>19</v>
      </c>
      <c r="C40" s="470" t="s">
        <v>16</v>
      </c>
      <c r="D40" s="470"/>
      <c r="E40" s="115"/>
      <c r="F40" s="115"/>
    </row>
  </sheetData>
  <sheetProtection/>
  <mergeCells count="4">
    <mergeCell ref="B1:D1"/>
    <mergeCell ref="B2:D2"/>
    <mergeCell ref="C40:D40"/>
    <mergeCell ref="B3:F3"/>
  </mergeCells>
  <printOptions/>
  <pageMargins left="0.7" right="0.7" top="0.75" bottom="0.75" header="0.3" footer="0.3"/>
  <pageSetup horizontalDpi="600" verticalDpi="600" orientation="portrait" paperSize="9"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ChungNguyen</dc:creator>
  <cp:keywords>INTERNAL</cp:keywords>
  <dc:description>INTERNAL</dc:description>
  <cp:lastModifiedBy>ngocduyen_bvfmc</cp:lastModifiedBy>
  <cp:lastPrinted>2014-05-07T08:29:08Z</cp:lastPrinted>
  <dcterms:created xsi:type="dcterms:W3CDTF">2011-11-02T03:17:39Z</dcterms:created>
  <dcterms:modified xsi:type="dcterms:W3CDTF">2014-05-08T01:14:30Z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CLAINTERN</vt:lpwstr>
  </property>
</Properties>
</file>