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600" windowHeight="9735" activeTab="0"/>
  </bookViews>
  <sheets>
    <sheet name="Tong quat" sheetId="1" r:id="rId1"/>
    <sheet name="BCThuNhap_06203" sheetId="2" r:id="rId2"/>
    <sheet name="BCTinhHinhTaiChinh_06105" sheetId="3" r:id="rId3"/>
  </sheets>
  <definedNames>
    <definedName name="_xlnm.Print_Area" localSheetId="1">'BCThuNhap_06203'!$A$1:$G$38</definedName>
    <definedName name="_xlnm.Print_Area" localSheetId="2">'BCTinhHinhTaiChinh_06105'!$A$1:$E$45</definedName>
    <definedName name="_xlnm.Print_Area" localSheetId="0">'Tong quat'!$A$1:$F$34</definedName>
  </definedNames>
  <calcPr fullCalcOnLoad="1"/>
</workbook>
</file>

<file path=xl/sharedStrings.xml><?xml version="1.0" encoding="utf-8"?>
<sst xmlns="http://schemas.openxmlformats.org/spreadsheetml/2006/main" count="200" uniqueCount="194">
  <si>
    <t>Chỉ tiêu</t>
  </si>
  <si>
    <t>TỔNG TÀI SẢN</t>
  </si>
  <si>
    <t>1. Vay ngắn hạn</t>
  </si>
  <si>
    <t>Mã số</t>
  </si>
  <si>
    <t>110</t>
  </si>
  <si>
    <t>120</t>
  </si>
  <si>
    <t>121</t>
  </si>
  <si>
    <t>130</t>
  </si>
  <si>
    <t>131</t>
  </si>
  <si>
    <t>300</t>
  </si>
  <si>
    <t>311</t>
  </si>
  <si>
    <t>312</t>
  </si>
  <si>
    <t>314</t>
  </si>
  <si>
    <t>315</t>
  </si>
  <si>
    <t>318</t>
  </si>
  <si>
    <t>400</t>
  </si>
  <si>
    <t>411</t>
  </si>
  <si>
    <t>412</t>
  </si>
  <si>
    <t>420</t>
  </si>
  <si>
    <t>430</t>
  </si>
  <si>
    <t>01</t>
  </si>
  <si>
    <t>02</t>
  </si>
  <si>
    <t>03</t>
  </si>
  <si>
    <t>Thuyết minh</t>
  </si>
  <si>
    <t>32</t>
  </si>
  <si>
    <t>31</t>
  </si>
  <si>
    <t>30</t>
  </si>
  <si>
    <t>14</t>
  </si>
  <si>
    <t>13</t>
  </si>
  <si>
    <t>12</t>
  </si>
  <si>
    <t>11</t>
  </si>
  <si>
    <t>10</t>
  </si>
  <si>
    <t>I. THU NHẬP, DOANH THU HOẠT ĐỘNG ĐẦU TƯ</t>
  </si>
  <si>
    <t xml:space="preserve">1.1. Cổ tức được chia </t>
  </si>
  <si>
    <t>1.2. Tiền lãi được nhận</t>
  </si>
  <si>
    <t>1.3. Lãi, lỗ bán các khoản đầu tư</t>
  </si>
  <si>
    <t>04</t>
  </si>
  <si>
    <t>1.4. Chênh lệch tăng, giảm đánh giá lại các khoản đầu tư chưa thực hiện</t>
  </si>
  <si>
    <t>05</t>
  </si>
  <si>
    <t>1.5. Doanh thu khác</t>
  </si>
  <si>
    <t>06</t>
  </si>
  <si>
    <t>1.6. Chênh lệch lãi, lỗ tỷ giá hối đoái đã và chưa thực hiện</t>
  </si>
  <si>
    <t>07</t>
  </si>
  <si>
    <t>1.7. Doanh thu khác về đầu tư</t>
  </si>
  <si>
    <t>08</t>
  </si>
  <si>
    <t xml:space="preserve">1.8. Dự phòng nợ phải thu và dự thu khó đòi về cổ tức, tiền lãi và xử lý tổn thất nợ phải thu khó đòi về cổ tức, tiền lãi </t>
  </si>
  <si>
    <t>09</t>
  </si>
  <si>
    <t xml:space="preserve">II. CHI PHÍ ĐẦU TƯ </t>
  </si>
  <si>
    <t>2.1. Chi phí giao dịch mua, bán các khoản đầu tư</t>
  </si>
  <si>
    <t>2.2.Chi phí dự phòng nợ phải thu khó đòi và xử lý tổn thất phải thu khó đòi</t>
  </si>
  <si>
    <t>2.3. Chi phí lãi vay</t>
  </si>
  <si>
    <t>2.4. Chi phí dự phòng giảm giá tài sản nhận thế chấp và xử lý tổn thất các khoản đầu tư cho vay có tài sản nhận thế chấp</t>
  </si>
  <si>
    <t>2.5.Chi phí đầu tư khác</t>
  </si>
  <si>
    <t>15</t>
  </si>
  <si>
    <t>III. CHI PHÍ HOẠT ĐỘNG QUỸ MỞ</t>
  </si>
  <si>
    <t>20</t>
  </si>
  <si>
    <t xml:space="preserve">3.1.Phí quản lý Quỹ mở </t>
  </si>
  <si>
    <t>20.1</t>
  </si>
  <si>
    <t>3.10. Chi phí hoạt động khác</t>
  </si>
  <si>
    <t>20.10</t>
  </si>
  <si>
    <t>3.2. Phí dịch vụ lưu ký tài sản Quỹ mở</t>
  </si>
  <si>
    <t>20.2</t>
  </si>
  <si>
    <t xml:space="preserve">3.3. Phí dịch vụ giám sát </t>
  </si>
  <si>
    <t>20.3</t>
  </si>
  <si>
    <t>3.4. Phí dịch vụ quản trị Quỹ mở</t>
  </si>
  <si>
    <t>20.4</t>
  </si>
  <si>
    <t>3.5. Phí dịch vụ Đại lý chuyển nhượng</t>
  </si>
  <si>
    <t>20.5</t>
  </si>
  <si>
    <t>3.6. Phí dịch vụ khác của Nhà cung cấp dịch vụ cho Quỹ mở</t>
  </si>
  <si>
    <t>20.6</t>
  </si>
  <si>
    <t>3.7. Chi phí họp, Đại hội Quỹ mở</t>
  </si>
  <si>
    <t>20.7</t>
  </si>
  <si>
    <t>3.8. Chi phí kiểm toán</t>
  </si>
  <si>
    <t>20.8</t>
  </si>
  <si>
    <t>3.9. Chi phí thanh lý tài sản Quỹ mở</t>
  </si>
  <si>
    <t>20.9</t>
  </si>
  <si>
    <t>IV. KẾT QUẢ HOẠT ĐỘNG ĐẦU TƯ (23=01-10-20)</t>
  </si>
  <si>
    <t>23</t>
  </si>
  <si>
    <t>V. KẾT QUẢ THU NHẬP VÀ CHI PHÍ KHÁC</t>
  </si>
  <si>
    <t>24</t>
  </si>
  <si>
    <t>5.1. Thu nhập khác</t>
  </si>
  <si>
    <t>24.1</t>
  </si>
  <si>
    <t>5.2. Chi phí khác</t>
  </si>
  <si>
    <t>24.2</t>
  </si>
  <si>
    <t>VI. TỔNG LỢI NHUẬN KẾ TOÁN TRƯỚC THUẾ (30=23 + 24)</t>
  </si>
  <si>
    <t>6.1. Lợi nhuận đã thực hiện</t>
  </si>
  <si>
    <t>6.2. Lợi nhuận chưa thực hiện</t>
  </si>
  <si>
    <t>VII. CHI PHÍ THUẾ TNDN</t>
  </si>
  <si>
    <t>40</t>
  </si>
  <si>
    <t>VIII. LỢI NHUẬN KẾ TOÁN SAU THUẾ TNDN (41 = 30 - 40)</t>
  </si>
  <si>
    <t>41</t>
  </si>
  <si>
    <t>I. TÀI SẢN</t>
  </si>
  <si>
    <t>I</t>
  </si>
  <si>
    <t>1.Tiền gửi ngân hàng và tương đương tiền</t>
  </si>
  <si>
    <t>1.1. Tiền gửi ngân hàng cho hoạt động của Quỹ mở</t>
  </si>
  <si>
    <t>111</t>
  </si>
  <si>
    <t>1.2. Tiền gửi có kỳ hạn dưới 3 tháng</t>
  </si>
  <si>
    <t>112</t>
  </si>
  <si>
    <t>2. Các khoản đầu tư thuần</t>
  </si>
  <si>
    <t>2.1. Các khoản đầu tư</t>
  </si>
  <si>
    <t xml:space="preserve">2.2. Dự phòng giảm giá tài sản nhận thế chấp </t>
  </si>
  <si>
    <t>122</t>
  </si>
  <si>
    <t>3. Các khoản phải thu</t>
  </si>
  <si>
    <t>3.1 Phải thu về bán các khoản đầu tư</t>
  </si>
  <si>
    <t>Trong đó: Phải thu khó đòi về bán các khoản đầu tư</t>
  </si>
  <si>
    <t>132</t>
  </si>
  <si>
    <t>3.2. Phải thu và dự thu cổ tức, tiền lãi các khoản đầu tư</t>
  </si>
  <si>
    <t>133</t>
  </si>
  <si>
    <t>3.2.1. Phải thu cổ tức, tiền lãi đến ngày nhận</t>
  </si>
  <si>
    <t>134</t>
  </si>
  <si>
    <t>Trong đó: Phải thu khó đòi về cổ tức, tiền lãi đến ngày nhận  nhưng chưa nhận được</t>
  </si>
  <si>
    <t>135</t>
  </si>
  <si>
    <t xml:space="preserve">3.2.2 Dự thu cổ tức, tiền lãi chưa đến ngày nhận </t>
  </si>
  <si>
    <t>136</t>
  </si>
  <si>
    <t>3.3. Các khoản phải thu khác</t>
  </si>
  <si>
    <t>137</t>
  </si>
  <si>
    <t>3.4. Dự phòng nợ phải thu khó đòi (*)</t>
  </si>
  <si>
    <t>138</t>
  </si>
  <si>
    <t>100</t>
  </si>
  <si>
    <t>II. NỢ PHẢI TRẢ</t>
  </si>
  <si>
    <t>II</t>
  </si>
  <si>
    <t>2. Phải trả về mua các khoản đầu tư</t>
  </si>
  <si>
    <t>3. Phải trả cho các Đại lý phân phối Chứng chỉ quỹ</t>
  </si>
  <si>
    <t>313</t>
  </si>
  <si>
    <t>4. Thuế và các khoản phải nộp Nhà nước</t>
  </si>
  <si>
    <t>5.Phải trả thu nhập cho Nhà đầu tư</t>
  </si>
  <si>
    <t>6. Chi phí phải trả</t>
  </si>
  <si>
    <t>316</t>
  </si>
  <si>
    <t>7. Phải trả cho Nhà đầu tư về mua Chứng chỉ quỹ</t>
  </si>
  <si>
    <t>317</t>
  </si>
  <si>
    <t>8. Phải trả cho Nhà đầu tư về mua lại Chứng chỉ quỹ</t>
  </si>
  <si>
    <t>9. Phải trả dịch vụ quản lý Quỹ mở</t>
  </si>
  <si>
    <t>319</t>
  </si>
  <si>
    <t>10. Phải trả, phải nộp khác</t>
  </si>
  <si>
    <t>320</t>
  </si>
  <si>
    <t>TỔNG NỢ PHẢI TRẢ</t>
  </si>
  <si>
    <t>III. GIÁ TRỊ TÀI SẢN RÒNG CÓ THỂ PHÂN PHỐI CHO NHÀ ĐẦU TƯ NẮM GIỮ CHỨNG CHỈ QUỸ MỞ (I-II)</t>
  </si>
  <si>
    <t>1. Vốn góp của Nhà đầu tư</t>
  </si>
  <si>
    <t>1.1 Vốn góp phát hành</t>
  </si>
  <si>
    <t>1.2 Vốn góp mua lại</t>
  </si>
  <si>
    <t>413</t>
  </si>
  <si>
    <t>2. Thặng dư vốn góp của Nhà đầu tư</t>
  </si>
  <si>
    <t>414</t>
  </si>
  <si>
    <t xml:space="preserve">3. Lợi nhuận chưa phân phối </t>
  </si>
  <si>
    <t>IV. GIÁ TRỊ TÀI SẢN RÒNG QUỸ MỞ TRÊN 1 ĐƠN VỊ CHỨNG CHỈ QUỸ (IV=(I-II)/III)</t>
  </si>
  <si>
    <t>V. LỢI NHUẬN ĐÃ PHÂN PHỐI CHO NHÀ ĐẦU TƯ</t>
  </si>
  <si>
    <t>440</t>
  </si>
  <si>
    <t>1. Lợi nhuận/Tài sản đã phân phối cho Nhà đầu tư trong năm</t>
  </si>
  <si>
    <t>441</t>
  </si>
  <si>
    <t>2. Lợi nhuận đã phân phối cho Nhà đầu tư lũy kế từ khi thành lập Quỹ mở đến kỳ lập báo cáo này</t>
  </si>
  <si>
    <t>442</t>
  </si>
  <si>
    <t>VI. CÁC CHỈ TIÊU NGOÀI BÁO CÁO TÌNH HÌNH TÀI CHÍNH</t>
  </si>
  <si>
    <t>VI</t>
  </si>
  <si>
    <t>1. Tài sản nhận thế chấp</t>
  </si>
  <si>
    <t>001</t>
  </si>
  <si>
    <t>2. Nợ khó đòi đã xử lý</t>
  </si>
  <si>
    <t>002</t>
  </si>
  <si>
    <t>3. Ngoại tệ các loại</t>
  </si>
  <si>
    <t>003</t>
  </si>
  <si>
    <t>4. Số lượng Chứng chỉ quỹ đang lưu hành</t>
  </si>
  <si>
    <t>004</t>
  </si>
  <si>
    <t>Thuyết mình</t>
  </si>
  <si>
    <t>Thông tư 198/2012/TT-BTC</t>
  </si>
  <si>
    <t>STT</t>
  </si>
  <si>
    <t>Nội dung</t>
  </si>
  <si>
    <t>Tên sheet</t>
  </si>
  <si>
    <t>BCTinhHinhTaiChinh_06105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</si>
  <si>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</si>
  <si>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</si>
  <si>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</si>
  <si>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TÀI CHÍNH QUỸ MỞ</t>
  </si>
  <si>
    <t>Năm:</t>
  </si>
  <si>
    <t>Đại diện có thẩm quyền của Ngân hàng Giám sát</t>
  </si>
  <si>
    <t>Công ty Quản lý quỹ</t>
  </si>
  <si>
    <t>Người lập biểu</t>
  </si>
  <si>
    <t>Kế toán trưởng</t>
  </si>
  <si>
    <t>Tổng (Giám) đốc</t>
  </si>
  <si>
    <t>(Ký, họ tên, đóng dấu)</t>
  </si>
  <si>
    <t>(Ký, họ tên)</t>
  </si>
  <si>
    <t>BCThuNhap_06203</t>
  </si>
  <si>
    <t>Tháng</t>
  </si>
  <si>
    <t xml:space="preserve">Báo cáo thu nhập </t>
  </si>
  <si>
    <t xml:space="preserve">Báo cáo tình hình tài chính </t>
  </si>
  <si>
    <t>2015</t>
  </si>
  <si>
    <t>2014</t>
  </si>
  <si>
    <t>Công ty Quản lý quỹ: Công ty TNHH Quản lý Quỹ Bảo Việt</t>
  </si>
  <si>
    <t>Quỹ: Quỹ đầu tư cổ phiếu năng động Bảo Việt</t>
  </si>
  <si>
    <t>Trần Hoài Dương</t>
  </si>
  <si>
    <t>Phó phòng nghiệp vụ chứng khoán</t>
  </si>
  <si>
    <t>Tháng 7/2015</t>
  </si>
  <si>
    <t>Tháng 7/2014</t>
  </si>
  <si>
    <t>Tháng 8/2015</t>
  </si>
  <si>
    <t>Tháng 8/2014</t>
  </si>
  <si>
    <t>TPHCM, ngày 07 tháng 09 năm 2015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</si>
</sst>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0.000%"/>
    <numFmt numFmtId="168" formatCode="0.0000%"/>
    <numFmt numFmtId="169" formatCode="_-* #,##0_-;\-* #,##0_-;_-* &quot;-&quot;_-;_-@_-"/>
  </numFmts>
  <fonts count="52">
    <font>
      <sz val="10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60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u val="single"/>
      <sz val="11"/>
      <color indexed="12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164" fontId="5" fillId="33" borderId="10" xfId="42" applyNumberFormat="1" applyFont="1" applyFill="1" applyBorder="1" applyAlignment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46" applyNumberFormat="1" applyFont="1" applyFill="1" applyBorder="1" applyAlignment="1" applyProtection="1">
      <alignment horizontal="left" vertical="top" wrapText="1"/>
      <protection/>
    </xf>
    <xf numFmtId="0" fontId="6" fillId="0" borderId="10" xfId="46" applyNumberFormat="1" applyFont="1" applyFill="1" applyBorder="1" applyAlignment="1" applyProtection="1">
      <alignment horizontal="left" vertical="top" wrapText="1"/>
      <protection/>
    </xf>
    <xf numFmtId="164" fontId="5" fillId="0" borderId="10" xfId="46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164" fontId="6" fillId="0" borderId="10" xfId="42" applyNumberFormat="1" applyFont="1" applyBorder="1" applyAlignment="1" applyProtection="1">
      <alignment/>
      <protection/>
    </xf>
    <xf numFmtId="164" fontId="0" fillId="0" borderId="0" xfId="42" applyNumberFormat="1" applyFont="1" applyAlignment="1">
      <alignment/>
      <protection locked="0"/>
    </xf>
    <xf numFmtId="164" fontId="6" fillId="0" borderId="10" xfId="42" applyNumberFormat="1" applyFont="1" applyFill="1" applyBorder="1" applyAlignment="1">
      <alignment horizontal="left" vertical="center" wrapText="1"/>
      <protection locked="0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3" fontId="6" fillId="0" borderId="10" xfId="42" applyNumberFormat="1" applyFont="1" applyBorder="1" applyAlignment="1" applyProtection="1">
      <alignment/>
      <protection/>
    </xf>
    <xf numFmtId="164" fontId="5" fillId="0" borderId="10" xfId="42" applyNumberFormat="1" applyFont="1" applyFill="1" applyBorder="1" applyAlignment="1">
      <alignment horizontal="right" vertical="top" wrapText="1"/>
      <protection locked="0"/>
    </xf>
    <xf numFmtId="0" fontId="3" fillId="34" borderId="0" xfId="0" applyFont="1" applyFill="1" applyAlignment="1">
      <alignment vertical="center"/>
    </xf>
    <xf numFmtId="0" fontId="2" fillId="34" borderId="0" xfId="0" applyFont="1" applyFill="1" applyAlignment="1">
      <alignment horizontal="right" vertical="center"/>
    </xf>
    <xf numFmtId="4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64" fontId="6" fillId="0" borderId="10" xfId="46" applyNumberFormat="1" applyFont="1" applyFill="1" applyBorder="1" applyAlignment="1" applyProtection="1">
      <alignment horizontal="left" vertical="top" wrapText="1"/>
      <protection/>
    </xf>
    <xf numFmtId="164" fontId="6" fillId="0" borderId="10" xfId="42" applyNumberFormat="1" applyFont="1" applyFill="1" applyBorder="1" applyAlignment="1">
      <alignment horizontal="left" vertical="top" wrapText="1"/>
      <protection locked="0"/>
    </xf>
    <xf numFmtId="164" fontId="5" fillId="0" borderId="10" xfId="42" applyNumberFormat="1" applyFont="1" applyFill="1" applyBorder="1" applyAlignment="1">
      <alignment horizontal="left" vertical="top" wrapText="1"/>
      <protection locked="0"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 horizontal="right"/>
    </xf>
    <xf numFmtId="0" fontId="7" fillId="34" borderId="10" xfId="0" applyFont="1" applyFill="1" applyBorder="1" applyAlignment="1" applyProtection="1">
      <alignment horizontal="left"/>
      <protection locked="0"/>
    </xf>
    <xf numFmtId="0" fontId="9" fillId="34" borderId="0" xfId="0" applyFont="1" applyFill="1" applyAlignment="1">
      <alignment/>
    </xf>
    <xf numFmtId="0" fontId="10" fillId="34" borderId="10" xfId="0" applyFont="1" applyFill="1" applyBorder="1" applyAlignment="1">
      <alignment horizontal="center"/>
    </xf>
    <xf numFmtId="0" fontId="7" fillId="34" borderId="0" xfId="0" applyFont="1" applyFill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32" fillId="34" borderId="10" xfId="54" applyFont="1" applyFill="1" applyBorder="1" applyAlignment="1">
      <alignment vertical="center"/>
    </xf>
    <xf numFmtId="0" fontId="7" fillId="34" borderId="0" xfId="0" applyFont="1" applyFill="1" applyAlignment="1">
      <alignment vertical="center" wrapText="1"/>
    </xf>
    <xf numFmtId="0" fontId="10" fillId="34" borderId="10" xfId="0" applyFont="1" applyFill="1" applyBorder="1" applyAlignment="1">
      <alignment/>
    </xf>
    <xf numFmtId="0" fontId="7" fillId="34" borderId="0" xfId="0" applyFont="1" applyFill="1" applyAlignment="1">
      <alignment vertical="top" wrapText="1"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 vertical="center"/>
    </xf>
    <xf numFmtId="164" fontId="6" fillId="0" borderId="10" xfId="42" applyNumberFormat="1" applyFont="1" applyBorder="1" applyAlignment="1">
      <alignment horizontal="right"/>
      <protection locked="0"/>
    </xf>
    <xf numFmtId="164" fontId="6" fillId="0" borderId="10" xfId="0" applyNumberFormat="1" applyFont="1" applyBorder="1" applyAlignment="1">
      <alignment/>
    </xf>
    <xf numFmtId="0" fontId="1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164" fontId="5" fillId="34" borderId="10" xfId="46" applyNumberFormat="1" applyFont="1" applyFill="1" applyBorder="1" applyAlignment="1" applyProtection="1">
      <alignment horizontal="left" vertical="top" wrapText="1"/>
      <protection/>
    </xf>
    <xf numFmtId="164" fontId="6" fillId="34" borderId="10" xfId="42" applyNumberFormat="1" applyFont="1" applyFill="1" applyBorder="1" applyAlignment="1" applyProtection="1">
      <alignment/>
      <protection/>
    </xf>
    <xf numFmtId="169" fontId="6" fillId="34" borderId="10" xfId="0" applyNumberFormat="1" applyFont="1" applyFill="1" applyBorder="1" applyAlignment="1" applyProtection="1">
      <alignment horizontal="left" vertical="center" wrapText="1"/>
      <protection/>
    </xf>
    <xf numFmtId="164" fontId="6" fillId="34" borderId="10" xfId="42" applyNumberFormat="1" applyFont="1" applyFill="1" applyBorder="1" applyAlignment="1">
      <alignment horizontal="left" vertical="top" wrapText="1"/>
      <protection locked="0"/>
    </xf>
    <xf numFmtId="164" fontId="5" fillId="34" borderId="10" xfId="42" applyNumberFormat="1" applyFont="1" applyFill="1" applyBorder="1" applyAlignment="1">
      <alignment horizontal="left" vertical="top" wrapText="1"/>
      <protection locked="0"/>
    </xf>
    <xf numFmtId="164" fontId="0" fillId="34" borderId="0" xfId="42" applyNumberFormat="1" applyFont="1" applyFill="1" applyAlignment="1">
      <alignment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46" applyNumberFormat="1" applyFont="1" applyFill="1" applyBorder="1" applyAlignment="1" applyProtection="1">
      <alignment horizontal="left" vertical="top" wrapText="1"/>
      <protection/>
    </xf>
    <xf numFmtId="164" fontId="6" fillId="34" borderId="10" xfId="42" applyNumberFormat="1" applyFont="1" applyFill="1" applyBorder="1" applyAlignment="1">
      <alignment horizontal="left" vertical="center" wrapText="1"/>
      <protection locked="0"/>
    </xf>
    <xf numFmtId="164" fontId="5" fillId="34" borderId="10" xfId="42" applyNumberFormat="1" applyFont="1" applyFill="1" applyBorder="1" applyAlignment="1">
      <alignment horizontal="right" vertical="top" wrapText="1"/>
      <protection locked="0"/>
    </xf>
    <xf numFmtId="43" fontId="6" fillId="34" borderId="10" xfId="42" applyNumberFormat="1" applyFont="1" applyFill="1" applyBorder="1" applyAlignment="1" applyProtection="1">
      <alignment/>
      <protection/>
    </xf>
    <xf numFmtId="0" fontId="0" fillId="34" borderId="0" xfId="0" applyFont="1" applyFill="1" applyAlignment="1">
      <alignment/>
    </xf>
    <xf numFmtId="164" fontId="6" fillId="34" borderId="10" xfId="46" applyNumberFormat="1" applyFont="1" applyFill="1" applyBorder="1" applyAlignment="1" applyProtection="1">
      <alignment horizontal="left" vertical="top" wrapText="1"/>
      <protection/>
    </xf>
    <xf numFmtId="43" fontId="0" fillId="0" borderId="0" xfId="42" applyFont="1" applyAlignment="1">
      <alignment/>
      <protection locked="0"/>
    </xf>
    <xf numFmtId="0" fontId="1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 horizontal="center" vertical="top" wrapText="1"/>
    </xf>
    <xf numFmtId="0" fontId="3" fillId="34" borderId="0" xfId="0" applyFont="1" applyFill="1" applyAlignment="1">
      <alignment horizontal="center" vertical="center" wrapText="1"/>
    </xf>
    <xf numFmtId="164" fontId="5" fillId="33" borderId="11" xfId="42" applyNumberFormat="1" applyFont="1" applyFill="1" applyBorder="1" applyAlignment="1" quotePrefix="1">
      <alignment horizontal="center" vertical="center" wrapText="1"/>
      <protection locked="0"/>
    </xf>
    <xf numFmtId="164" fontId="5" fillId="33" borderId="12" xfId="42" applyNumberFormat="1" applyFont="1" applyFill="1" applyBorder="1" applyAlignment="1">
      <alignment horizontal="center" vertical="center" wrapText="1"/>
      <protection locked="0"/>
    </xf>
    <xf numFmtId="49" fontId="5" fillId="33" borderId="11" xfId="0" applyNumberFormat="1" applyFont="1" applyFill="1" applyBorder="1" applyAlignment="1" applyProtection="1" quotePrefix="1">
      <alignment horizontal="center" vertical="center" wrapText="1"/>
      <protection/>
    </xf>
    <xf numFmtId="49" fontId="5" fillId="33" borderId="12" xfId="0" applyNumberFormat="1" applyFont="1" applyFill="1" applyBorder="1" applyAlignment="1" applyProtection="1">
      <alignment horizontal="center" vertical="center" wrapText="1"/>
      <protection/>
    </xf>
    <xf numFmtId="49" fontId="5" fillId="33" borderId="13" xfId="0" applyNumberFormat="1" applyFont="1" applyFill="1" applyBorder="1" applyAlignment="1" applyProtection="1">
      <alignment horizontal="center" vertical="center" wrapText="1"/>
      <protection/>
    </xf>
    <xf numFmtId="49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left" wrapText="1" readingOrder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[0]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4"/>
  <sheetViews>
    <sheetView tabSelected="1" zoomScalePageLayoutView="0" workbookViewId="0" topLeftCell="A1">
      <selection activeCell="C39" sqref="C39"/>
    </sheetView>
  </sheetViews>
  <sheetFormatPr defaultColWidth="9.140625" defaultRowHeight="12.75"/>
  <cols>
    <col min="1" max="1" width="9.140625" style="25" customWidth="1"/>
    <col min="2" max="2" width="15.8515625" style="25" customWidth="1"/>
    <col min="3" max="3" width="25.57421875" style="25" customWidth="1"/>
    <col min="4" max="4" width="29.28125" style="25" customWidth="1"/>
    <col min="5" max="5" width="21.140625" style="25" customWidth="1"/>
    <col min="6" max="16384" width="9.140625" style="25" customWidth="1"/>
  </cols>
  <sheetData>
    <row r="2" ht="15.75">
      <c r="A2" s="18" t="s">
        <v>185</v>
      </c>
    </row>
    <row r="3" ht="15.75">
      <c r="A3" s="18" t="s">
        <v>186</v>
      </c>
    </row>
    <row r="5" ht="18.75">
      <c r="C5" s="26" t="s">
        <v>170</v>
      </c>
    </row>
    <row r="7" spans="3:4" ht="15">
      <c r="C7" s="27" t="s">
        <v>180</v>
      </c>
      <c r="D7" s="28">
        <v>8</v>
      </c>
    </row>
    <row r="8" spans="3:4" ht="15">
      <c r="C8" s="27" t="s">
        <v>171</v>
      </c>
      <c r="D8" s="28">
        <v>2015</v>
      </c>
    </row>
    <row r="10" ht="15">
      <c r="D10" s="29" t="s">
        <v>162</v>
      </c>
    </row>
    <row r="11" spans="2:4" ht="15">
      <c r="B11" s="30" t="s">
        <v>163</v>
      </c>
      <c r="C11" s="30" t="s">
        <v>164</v>
      </c>
      <c r="D11" s="30" t="s">
        <v>165</v>
      </c>
    </row>
    <row r="12" spans="2:4" s="31" customFormat="1" ht="15">
      <c r="B12" s="32">
        <v>1</v>
      </c>
      <c r="C12" s="33" t="s">
        <v>181</v>
      </c>
      <c r="D12" s="34" t="s">
        <v>179</v>
      </c>
    </row>
    <row r="13" spans="2:4" s="31" customFormat="1" ht="15">
      <c r="B13" s="32">
        <v>2</v>
      </c>
      <c r="C13" s="33" t="s">
        <v>182</v>
      </c>
      <c r="D13" s="34" t="s">
        <v>166</v>
      </c>
    </row>
    <row r="14" spans="2:12" s="31" customFormat="1" ht="15">
      <c r="B14" s="32"/>
      <c r="C14" s="33"/>
      <c r="D14" s="34"/>
      <c r="K14" s="35"/>
      <c r="L14" s="35"/>
    </row>
    <row r="15" spans="2:12" ht="15">
      <c r="B15" s="30"/>
      <c r="C15" s="36"/>
      <c r="D15" s="36"/>
      <c r="K15" s="37"/>
      <c r="L15" s="37"/>
    </row>
    <row r="16" spans="11:12" ht="15">
      <c r="K16" s="37"/>
      <c r="L16" s="37"/>
    </row>
    <row r="17" spans="11:12" ht="15">
      <c r="K17" s="37"/>
      <c r="L17" s="37"/>
    </row>
    <row r="18" spans="2:12" ht="15">
      <c r="B18" s="38" t="s">
        <v>167</v>
      </c>
      <c r="C18" s="39" t="s">
        <v>168</v>
      </c>
      <c r="K18" s="37"/>
      <c r="L18" s="37"/>
    </row>
    <row r="19" spans="3:12" ht="15">
      <c r="C19" s="39" t="s">
        <v>169</v>
      </c>
      <c r="K19" s="37"/>
      <c r="L19" s="37"/>
    </row>
    <row r="20" spans="11:12" ht="15">
      <c r="K20" s="37"/>
      <c r="L20" s="37"/>
    </row>
    <row r="21" spans="11:12" ht="15">
      <c r="K21" s="37"/>
      <c r="L21" s="37"/>
    </row>
    <row r="22" ht="15.75">
      <c r="D22" s="19" t="s">
        <v>193</v>
      </c>
    </row>
    <row r="24" spans="1:5" ht="31.5" customHeight="1">
      <c r="A24" s="58" t="s">
        <v>172</v>
      </c>
      <c r="B24" s="58"/>
      <c r="C24" s="59" t="s">
        <v>173</v>
      </c>
      <c r="D24" s="59"/>
      <c r="E24" s="59"/>
    </row>
    <row r="25" spans="1:5" ht="15.75">
      <c r="A25" s="42"/>
      <c r="B25" s="42"/>
      <c r="C25" s="42" t="s">
        <v>174</v>
      </c>
      <c r="D25" s="42" t="s">
        <v>175</v>
      </c>
      <c r="E25" s="42" t="s">
        <v>176</v>
      </c>
    </row>
    <row r="26" spans="1:5" ht="15.75">
      <c r="A26" s="60" t="s">
        <v>177</v>
      </c>
      <c r="B26" s="60"/>
      <c r="C26" s="43" t="s">
        <v>178</v>
      </c>
      <c r="D26" s="43" t="s">
        <v>178</v>
      </c>
      <c r="E26" s="43" t="s">
        <v>177</v>
      </c>
    </row>
    <row r="33" ht="15">
      <c r="A33" s="25" t="s">
        <v>187</v>
      </c>
    </row>
    <row r="34" ht="15">
      <c r="A34" s="25" t="s">
        <v>188</v>
      </c>
    </row>
  </sheetData>
  <sheetProtection/>
  <mergeCells count="3">
    <mergeCell ref="A24:B24"/>
    <mergeCell ref="C24:E24"/>
    <mergeCell ref="A26:B26"/>
  </mergeCells>
  <hyperlinks>
    <hyperlink ref="D12" location="BCThuNhap_06203!A1" display="BCThuNhap_06203"/>
    <hyperlink ref="D13" location="BCTinhHinhTaiChinh_06105!A1" display="BCTinhHinhTaiChinh_06105"/>
  </hyperlinks>
  <printOptions/>
  <pageMargins left="0.7" right="0.7" top="0.75" bottom="0.75" header="0.3" footer="0.3"/>
  <pageSetup fitToHeight="1" fitToWidth="1" horizontalDpi="600" verticalDpi="600" orientation="portrait" paperSize="9" scale="81" r:id="rId1"/>
  <header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PageLayoutView="0" workbookViewId="0" topLeftCell="A16">
      <selection activeCell="D23" sqref="D23"/>
    </sheetView>
  </sheetViews>
  <sheetFormatPr defaultColWidth="9.140625" defaultRowHeight="12.75"/>
  <cols>
    <col min="1" max="1" width="37.421875" style="10" customWidth="1"/>
    <col min="2" max="2" width="9.28125" style="10" customWidth="1"/>
    <col min="3" max="3" width="9.140625" style="10" customWidth="1"/>
    <col min="4" max="4" width="15.28125" style="49" customWidth="1"/>
    <col min="5" max="5" width="14.28125" style="12" bestFit="1" customWidth="1"/>
    <col min="6" max="6" width="20.28125" style="55" customWidth="1"/>
    <col min="7" max="7" width="18.421875" style="10" customWidth="1"/>
    <col min="8" max="8" width="12.28125" style="10" bestFit="1" customWidth="1"/>
    <col min="9" max="9" width="10.00390625" style="10" bestFit="1" customWidth="1"/>
    <col min="10" max="16384" width="9.140625" style="10" customWidth="1"/>
  </cols>
  <sheetData>
    <row r="1" spans="1:7" s="4" customFormat="1" ht="12.75">
      <c r="A1" s="65" t="s">
        <v>0</v>
      </c>
      <c r="B1" s="65" t="s">
        <v>3</v>
      </c>
      <c r="C1" s="65" t="s">
        <v>161</v>
      </c>
      <c r="D1" s="61" t="s">
        <v>183</v>
      </c>
      <c r="E1" s="62"/>
      <c r="F1" s="63" t="s">
        <v>184</v>
      </c>
      <c r="G1" s="64"/>
    </row>
    <row r="2" spans="1:7" s="4" customFormat="1" ht="12.75">
      <c r="A2" s="66"/>
      <c r="B2" s="66"/>
      <c r="C2" s="66"/>
      <c r="D2" s="5" t="s">
        <v>191</v>
      </c>
      <c r="E2" s="5" t="s">
        <v>189</v>
      </c>
      <c r="F2" s="5" t="s">
        <v>192</v>
      </c>
      <c r="G2" s="5" t="s">
        <v>190</v>
      </c>
    </row>
    <row r="3" spans="1:11" ht="21">
      <c r="A3" s="7" t="s">
        <v>32</v>
      </c>
      <c r="B3" s="8" t="s">
        <v>20</v>
      </c>
      <c r="C3" s="8"/>
      <c r="D3" s="44">
        <f>SUM(D4:D11)</f>
        <v>-6087748398</v>
      </c>
      <c r="E3" s="9">
        <v>2687092477</v>
      </c>
      <c r="F3" s="44">
        <f>SUM(F4:F11)</f>
        <v>3561130457</v>
      </c>
      <c r="G3" s="9">
        <v>1841874533</v>
      </c>
      <c r="K3" s="14"/>
    </row>
    <row r="4" spans="1:11" ht="12.75">
      <c r="A4" s="8" t="s">
        <v>33</v>
      </c>
      <c r="B4" s="8" t="s">
        <v>21</v>
      </c>
      <c r="C4" s="8"/>
      <c r="D4" s="45">
        <v>845672000</v>
      </c>
      <c r="E4" s="41">
        <v>84906500</v>
      </c>
      <c r="F4" s="45">
        <v>356275590</v>
      </c>
      <c r="G4" s="41">
        <v>52389000</v>
      </c>
      <c r="K4" s="14"/>
    </row>
    <row r="5" spans="1:11" ht="12.75">
      <c r="A5" s="8" t="s">
        <v>34</v>
      </c>
      <c r="B5" s="8" t="s">
        <v>22</v>
      </c>
      <c r="C5" s="8"/>
      <c r="D5" s="45">
        <v>0</v>
      </c>
      <c r="E5" s="41">
        <v>0</v>
      </c>
      <c r="F5" s="45">
        <v>73366667</v>
      </c>
      <c r="G5" s="41">
        <v>73583333</v>
      </c>
      <c r="K5" s="14"/>
    </row>
    <row r="6" spans="1:11" ht="12.75">
      <c r="A6" s="8" t="s">
        <v>35</v>
      </c>
      <c r="B6" s="8" t="s">
        <v>36</v>
      </c>
      <c r="C6" s="8"/>
      <c r="D6" s="45">
        <v>-2024530598</v>
      </c>
      <c r="E6" s="41">
        <v>-180633943</v>
      </c>
      <c r="F6" s="45">
        <v>3244408</v>
      </c>
      <c r="G6" s="41">
        <v>73515608</v>
      </c>
      <c r="K6" s="14"/>
    </row>
    <row r="7" spans="1:11" ht="21">
      <c r="A7" s="8" t="s">
        <v>37</v>
      </c>
      <c r="B7" s="8" t="s">
        <v>38</v>
      </c>
      <c r="C7" s="8"/>
      <c r="D7" s="45">
        <v>-4909979902</v>
      </c>
      <c r="E7" s="41">
        <v>2776870143</v>
      </c>
      <c r="F7" s="45">
        <v>3128243792</v>
      </c>
      <c r="G7" s="41">
        <v>1642386592</v>
      </c>
      <c r="K7" s="14"/>
    </row>
    <row r="8" spans="1:11" ht="12.75">
      <c r="A8" s="8" t="s">
        <v>39</v>
      </c>
      <c r="B8" s="8" t="s">
        <v>40</v>
      </c>
      <c r="C8" s="8"/>
      <c r="D8" s="46">
        <v>1090102</v>
      </c>
      <c r="E8" s="41">
        <v>5949777</v>
      </c>
      <c r="F8" s="45">
        <v>0</v>
      </c>
      <c r="G8" s="41">
        <v>0</v>
      </c>
      <c r="K8" s="14"/>
    </row>
    <row r="9" spans="1:11" ht="21">
      <c r="A9" s="8" t="s">
        <v>41</v>
      </c>
      <c r="B9" s="8" t="s">
        <v>42</v>
      </c>
      <c r="C9" s="8"/>
      <c r="D9" s="45">
        <v>0</v>
      </c>
      <c r="E9" s="41">
        <v>0</v>
      </c>
      <c r="F9" s="45">
        <v>0</v>
      </c>
      <c r="G9" s="41">
        <v>0</v>
      </c>
      <c r="K9" s="14"/>
    </row>
    <row r="10" spans="1:11" ht="12.75">
      <c r="A10" s="8" t="s">
        <v>43</v>
      </c>
      <c r="B10" s="8" t="s">
        <v>44</v>
      </c>
      <c r="C10" s="8"/>
      <c r="D10" s="45">
        <v>0</v>
      </c>
      <c r="E10" s="41">
        <v>0</v>
      </c>
      <c r="F10" s="45">
        <v>0</v>
      </c>
      <c r="G10" s="41">
        <v>0</v>
      </c>
      <c r="K10" s="14"/>
    </row>
    <row r="11" spans="1:11" ht="31.5">
      <c r="A11" s="8" t="s">
        <v>45</v>
      </c>
      <c r="B11" s="8" t="s">
        <v>46</v>
      </c>
      <c r="C11" s="8"/>
      <c r="D11" s="47"/>
      <c r="E11" s="23"/>
      <c r="F11" s="45">
        <v>0</v>
      </c>
      <c r="G11" s="41">
        <v>0</v>
      </c>
      <c r="K11" s="14"/>
    </row>
    <row r="12" spans="1:11" ht="12.75">
      <c r="A12" s="7" t="s">
        <v>47</v>
      </c>
      <c r="B12" s="8" t="s">
        <v>31</v>
      </c>
      <c r="C12" s="8"/>
      <c r="D12" s="48">
        <f>SUM(D13:D16)</f>
        <v>49933121</v>
      </c>
      <c r="E12" s="24">
        <v>20094517</v>
      </c>
      <c r="F12" s="48">
        <f>SUM(F13:F16)</f>
        <v>1106930</v>
      </c>
      <c r="G12" s="24">
        <v>9396101</v>
      </c>
      <c r="K12" s="14"/>
    </row>
    <row r="13" spans="1:11" ht="12.75">
      <c r="A13" s="8" t="s">
        <v>48</v>
      </c>
      <c r="B13" s="8" t="s">
        <v>30</v>
      </c>
      <c r="C13" s="8"/>
      <c r="D13" s="45">
        <v>49933121</v>
      </c>
      <c r="E13" s="41">
        <v>20094517</v>
      </c>
      <c r="F13" s="45">
        <v>1106930</v>
      </c>
      <c r="G13" s="41">
        <v>9396101</v>
      </c>
      <c r="K13" s="14"/>
    </row>
    <row r="14" spans="1:11" ht="21">
      <c r="A14" s="8" t="s">
        <v>49</v>
      </c>
      <c r="B14" s="8" t="s">
        <v>29</v>
      </c>
      <c r="C14" s="8"/>
      <c r="D14" s="45"/>
      <c r="E14" s="41"/>
      <c r="F14" s="45">
        <v>0</v>
      </c>
      <c r="G14" s="41">
        <v>0</v>
      </c>
      <c r="K14" s="14"/>
    </row>
    <row r="15" spans="1:11" ht="12.75">
      <c r="A15" s="8" t="s">
        <v>50</v>
      </c>
      <c r="B15" s="8" t="s">
        <v>28</v>
      </c>
      <c r="C15" s="8"/>
      <c r="D15" s="45">
        <v>0</v>
      </c>
      <c r="E15" s="41">
        <v>0</v>
      </c>
      <c r="F15" s="45">
        <v>0</v>
      </c>
      <c r="G15" s="41">
        <v>0</v>
      </c>
      <c r="K15" s="14"/>
    </row>
    <row r="16" spans="1:11" ht="31.5">
      <c r="A16" s="8" t="s">
        <v>51</v>
      </c>
      <c r="B16" s="8" t="s">
        <v>27</v>
      </c>
      <c r="C16" s="8"/>
      <c r="D16" s="47"/>
      <c r="E16" s="23"/>
      <c r="F16" s="45">
        <v>0</v>
      </c>
      <c r="G16" s="41">
        <v>0</v>
      </c>
      <c r="K16" s="14"/>
    </row>
    <row r="17" spans="1:11" ht="12.75">
      <c r="A17" s="8" t="s">
        <v>52</v>
      </c>
      <c r="B17" s="8" t="s">
        <v>53</v>
      </c>
      <c r="C17" s="8"/>
      <c r="D17" s="47"/>
      <c r="E17" s="23"/>
      <c r="F17" s="45">
        <v>0</v>
      </c>
      <c r="G17" s="41">
        <v>0</v>
      </c>
      <c r="K17" s="14"/>
    </row>
    <row r="18" spans="1:11" ht="12.75">
      <c r="A18" s="7" t="s">
        <v>54</v>
      </c>
      <c r="B18" s="8" t="s">
        <v>55</v>
      </c>
      <c r="C18" s="8"/>
      <c r="D18" s="44">
        <f>SUM(D19:D28)</f>
        <v>124150410</v>
      </c>
      <c r="E18" s="9">
        <v>118642423</v>
      </c>
      <c r="F18" s="44">
        <f>SUM(F19:F28)</f>
        <v>124699254</v>
      </c>
      <c r="G18" s="9">
        <v>127656473</v>
      </c>
      <c r="H18" s="14"/>
      <c r="K18" s="14"/>
    </row>
    <row r="19" spans="1:11" ht="12.75">
      <c r="A19" s="8" t="s">
        <v>56</v>
      </c>
      <c r="B19" s="8" t="s">
        <v>57</v>
      </c>
      <c r="C19" s="8"/>
      <c r="D19" s="46">
        <v>64721855</v>
      </c>
      <c r="E19" s="23">
        <v>66854559</v>
      </c>
      <c r="F19" s="45">
        <v>62255708</v>
      </c>
      <c r="G19" s="41">
        <v>60783188</v>
      </c>
      <c r="J19" s="14"/>
      <c r="K19" s="14"/>
    </row>
    <row r="20" spans="1:11" ht="12.75">
      <c r="A20" s="8" t="s">
        <v>60</v>
      </c>
      <c r="B20" s="8" t="s">
        <v>61</v>
      </c>
      <c r="C20" s="8"/>
      <c r="D20" s="47">
        <v>23872557</v>
      </c>
      <c r="E20" s="23">
        <v>17221866</v>
      </c>
      <c r="F20" s="45">
        <v>17471546</v>
      </c>
      <c r="G20" s="41">
        <v>21439291</v>
      </c>
      <c r="H20" s="14"/>
      <c r="J20" s="14"/>
      <c r="K20" s="14"/>
    </row>
    <row r="21" spans="1:11" ht="12.75">
      <c r="A21" s="8" t="s">
        <v>62</v>
      </c>
      <c r="B21" s="8" t="s">
        <v>63</v>
      </c>
      <c r="C21" s="8"/>
      <c r="D21" s="47">
        <v>5500001</v>
      </c>
      <c r="E21" s="23">
        <v>5499996</v>
      </c>
      <c r="F21" s="45">
        <v>5500000</v>
      </c>
      <c r="G21" s="41">
        <v>5499996</v>
      </c>
      <c r="J21" s="14"/>
      <c r="K21" s="14"/>
    </row>
    <row r="22" spans="1:11" ht="12.75">
      <c r="A22" s="8" t="s">
        <v>64</v>
      </c>
      <c r="B22" s="8" t="s">
        <v>65</v>
      </c>
      <c r="C22" s="8"/>
      <c r="D22" s="47">
        <v>9899999</v>
      </c>
      <c r="E22" s="23">
        <v>9900001</v>
      </c>
      <c r="F22" s="45">
        <v>9899999</v>
      </c>
      <c r="G22" s="41">
        <v>9900001</v>
      </c>
      <c r="J22" s="14"/>
      <c r="K22" s="14"/>
    </row>
    <row r="23" spans="1:11" ht="12.75">
      <c r="A23" s="8" t="s">
        <v>66</v>
      </c>
      <c r="B23" s="8" t="s">
        <v>67</v>
      </c>
      <c r="C23" s="8"/>
      <c r="D23" s="47">
        <v>12099999</v>
      </c>
      <c r="E23" s="23">
        <v>12100002</v>
      </c>
      <c r="F23" s="45">
        <v>22550001</v>
      </c>
      <c r="G23" s="41">
        <v>22549998</v>
      </c>
      <c r="J23" s="14"/>
      <c r="K23" s="14"/>
    </row>
    <row r="24" spans="1:11" ht="21">
      <c r="A24" s="8" t="s">
        <v>68</v>
      </c>
      <c r="B24" s="8" t="s">
        <v>69</v>
      </c>
      <c r="C24" s="8"/>
      <c r="D24" s="47"/>
      <c r="E24" s="23"/>
      <c r="F24" s="45">
        <v>0</v>
      </c>
      <c r="G24" s="41">
        <v>0</v>
      </c>
      <c r="K24" s="14"/>
    </row>
    <row r="25" spans="1:11" ht="12.75">
      <c r="A25" s="8" t="s">
        <v>70</v>
      </c>
      <c r="B25" s="8" t="s">
        <v>71</v>
      </c>
      <c r="C25" s="8"/>
      <c r="D25" s="47">
        <v>0</v>
      </c>
      <c r="E25" s="23">
        <v>0</v>
      </c>
      <c r="F25" s="45">
        <v>0</v>
      </c>
      <c r="G25" s="11">
        <v>0</v>
      </c>
      <c r="K25" s="14"/>
    </row>
    <row r="26" spans="1:11" ht="12.75">
      <c r="A26" s="8" t="s">
        <v>72</v>
      </c>
      <c r="B26" s="8" t="s">
        <v>73</v>
      </c>
      <c r="C26" s="8"/>
      <c r="D26" s="47">
        <v>0</v>
      </c>
      <c r="E26" s="23">
        <v>0</v>
      </c>
      <c r="F26" s="45">
        <v>0</v>
      </c>
      <c r="G26" s="11">
        <v>0</v>
      </c>
      <c r="K26" s="14"/>
    </row>
    <row r="27" spans="1:11" ht="12.75">
      <c r="A27" s="8" t="s">
        <v>74</v>
      </c>
      <c r="B27" s="8" t="s">
        <v>75</v>
      </c>
      <c r="C27" s="8"/>
      <c r="D27" s="47"/>
      <c r="E27" s="23"/>
      <c r="F27" s="45">
        <v>0</v>
      </c>
      <c r="G27" s="11">
        <v>0</v>
      </c>
      <c r="K27" s="14"/>
    </row>
    <row r="28" spans="1:11" ht="12.75">
      <c r="A28" s="8" t="s">
        <v>58</v>
      </c>
      <c r="B28" s="8" t="s">
        <v>59</v>
      </c>
      <c r="C28" s="8"/>
      <c r="D28" s="47">
        <f>1056000+6999999</f>
        <v>8055999</v>
      </c>
      <c r="E28" s="23">
        <v>7065999</v>
      </c>
      <c r="F28" s="45">
        <v>7022000</v>
      </c>
      <c r="G28" s="11">
        <v>7483999</v>
      </c>
      <c r="K28" s="14"/>
    </row>
    <row r="29" spans="1:11" ht="21">
      <c r="A29" s="7" t="s">
        <v>76</v>
      </c>
      <c r="B29" s="8" t="s">
        <v>77</v>
      </c>
      <c r="C29" s="8"/>
      <c r="D29" s="44">
        <f>D3-D12-D18</f>
        <v>-6261831929</v>
      </c>
      <c r="E29" s="9">
        <v>2548355537</v>
      </c>
      <c r="F29" s="44">
        <f>F3-F12-F18</f>
        <v>3435324273</v>
      </c>
      <c r="G29" s="9">
        <v>1704821959</v>
      </c>
      <c r="J29" s="14"/>
      <c r="K29" s="14"/>
    </row>
    <row r="30" spans="1:11" s="1" customFormat="1" ht="12.75">
      <c r="A30" s="7" t="s">
        <v>78</v>
      </c>
      <c r="B30" s="7" t="s">
        <v>79</v>
      </c>
      <c r="C30" s="7"/>
      <c r="D30" s="48"/>
      <c r="E30" s="24"/>
      <c r="F30" s="44"/>
      <c r="G30" s="9"/>
      <c r="K30" s="14"/>
    </row>
    <row r="31" spans="1:11" ht="12.75">
      <c r="A31" s="8" t="s">
        <v>80</v>
      </c>
      <c r="B31" s="8" t="s">
        <v>81</v>
      </c>
      <c r="C31" s="8"/>
      <c r="D31" s="47"/>
      <c r="E31" s="23"/>
      <c r="F31" s="45"/>
      <c r="G31" s="22"/>
      <c r="K31" s="14"/>
    </row>
    <row r="32" spans="1:11" ht="12.75">
      <c r="A32" s="8" t="s">
        <v>82</v>
      </c>
      <c r="B32" s="8" t="s">
        <v>83</v>
      </c>
      <c r="C32" s="8"/>
      <c r="D32" s="47"/>
      <c r="E32" s="23"/>
      <c r="F32" s="45"/>
      <c r="G32" s="11"/>
      <c r="K32" s="14"/>
    </row>
    <row r="33" spans="1:11" ht="21">
      <c r="A33" s="7" t="s">
        <v>84</v>
      </c>
      <c r="B33" s="8" t="s">
        <v>26</v>
      </c>
      <c r="C33" s="8"/>
      <c r="D33" s="44">
        <f>D29+D30</f>
        <v>-6261831929</v>
      </c>
      <c r="E33" s="9">
        <v>2548355537</v>
      </c>
      <c r="F33" s="44">
        <f>F29+F30</f>
        <v>3435324273</v>
      </c>
      <c r="G33" s="9">
        <v>1704821959</v>
      </c>
      <c r="J33" s="14"/>
      <c r="K33" s="14"/>
    </row>
    <row r="34" spans="1:11" ht="12.75">
      <c r="A34" s="8" t="s">
        <v>85</v>
      </c>
      <c r="B34" s="8" t="s">
        <v>25</v>
      </c>
      <c r="C34" s="8"/>
      <c r="D34" s="47">
        <f>D3-D7-D12-D18</f>
        <v>-1351852027</v>
      </c>
      <c r="E34" s="23">
        <v>-228514606</v>
      </c>
      <c r="F34" s="47">
        <f>F3-F7-F12-F18</f>
        <v>307080481</v>
      </c>
      <c r="G34" s="41">
        <v>62435367</v>
      </c>
      <c r="J34" s="14"/>
      <c r="K34" s="14"/>
    </row>
    <row r="35" spans="1:11" ht="12.75">
      <c r="A35" s="8" t="s">
        <v>86</v>
      </c>
      <c r="B35" s="8" t="s">
        <v>24</v>
      </c>
      <c r="C35" s="8"/>
      <c r="D35" s="47">
        <f>D7</f>
        <v>-4909979902</v>
      </c>
      <c r="E35" s="23">
        <v>2776870143</v>
      </c>
      <c r="F35" s="47">
        <f>F7</f>
        <v>3128243792</v>
      </c>
      <c r="G35" s="41">
        <v>1642386592</v>
      </c>
      <c r="J35" s="14"/>
      <c r="K35" s="14"/>
    </row>
    <row r="36" spans="1:11" ht="12.75">
      <c r="A36" s="7" t="s">
        <v>87</v>
      </c>
      <c r="B36" s="8" t="s">
        <v>88</v>
      </c>
      <c r="C36" s="8"/>
      <c r="D36" s="47"/>
      <c r="E36" s="23"/>
      <c r="F36" s="56">
        <v>0</v>
      </c>
      <c r="G36" s="22">
        <v>0</v>
      </c>
      <c r="J36" s="14"/>
      <c r="K36" s="14"/>
    </row>
    <row r="37" spans="1:11" ht="21">
      <c r="A37" s="7" t="s">
        <v>89</v>
      </c>
      <c r="B37" s="8" t="s">
        <v>90</v>
      </c>
      <c r="C37" s="8"/>
      <c r="D37" s="44">
        <f>D33-D36</f>
        <v>-6261831929</v>
      </c>
      <c r="E37" s="9">
        <v>2548355537</v>
      </c>
      <c r="F37" s="44">
        <f>F33-F36</f>
        <v>3435324273</v>
      </c>
      <c r="G37" s="9">
        <v>1704821959</v>
      </c>
      <c r="J37" s="14"/>
      <c r="K37" s="14"/>
    </row>
    <row r="38" spans="1:7" ht="12.75">
      <c r="A38" s="6"/>
      <c r="B38" s="6"/>
      <c r="C38" s="6"/>
      <c r="D38" s="6"/>
      <c r="E38" s="6"/>
      <c r="F38" s="50"/>
      <c r="G38" s="6"/>
    </row>
    <row r="41" spans="1:7" ht="15.75" customHeight="1">
      <c r="A41" s="67"/>
      <c r="B41" s="67"/>
      <c r="C41" s="67"/>
      <c r="D41" s="67"/>
      <c r="E41" s="67"/>
      <c r="F41" s="67"/>
      <c r="G41" s="67"/>
    </row>
    <row r="42" ht="12.75">
      <c r="A42" s="15"/>
    </row>
  </sheetData>
  <sheetProtection/>
  <mergeCells count="6">
    <mergeCell ref="D1:E1"/>
    <mergeCell ref="F1:G1"/>
    <mergeCell ref="C1:C2"/>
    <mergeCell ref="B1:B2"/>
    <mergeCell ref="A1:A2"/>
    <mergeCell ref="A41:G41"/>
  </mergeCells>
  <printOptions/>
  <pageMargins left="0.28" right="0.2" top="0.75" bottom="0.75" header="0.3" footer="0.3"/>
  <pageSetup fitToHeight="1" fitToWidth="1" horizontalDpi="600" verticalDpi="600" orientation="portrait" scale="84" r:id="rId1"/>
  <header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10">
      <selection activeCell="H25" sqref="H25"/>
    </sheetView>
  </sheetViews>
  <sheetFormatPr defaultColWidth="9.140625" defaultRowHeight="12.75"/>
  <cols>
    <col min="1" max="1" width="47.8515625" style="10" customWidth="1"/>
    <col min="2" max="2" width="9.140625" style="10" customWidth="1"/>
    <col min="3" max="3" width="16.57421875" style="10" bestFit="1" customWidth="1"/>
    <col min="4" max="4" width="17.7109375" style="55" bestFit="1" customWidth="1"/>
    <col min="5" max="5" width="19.00390625" style="10" customWidth="1"/>
    <col min="6" max="6" width="15.00390625" style="10" hidden="1" customWidth="1"/>
    <col min="7" max="7" width="20.00390625" style="10" customWidth="1"/>
    <col min="8" max="8" width="16.421875" style="10" customWidth="1"/>
    <col min="9" max="9" width="16.57421875" style="10" bestFit="1" customWidth="1"/>
    <col min="10" max="16384" width="9.140625" style="10" customWidth="1"/>
  </cols>
  <sheetData>
    <row r="1" spans="1:5" ht="12.75">
      <c r="A1" s="6" t="s">
        <v>0</v>
      </c>
      <c r="B1" s="6" t="s">
        <v>3</v>
      </c>
      <c r="C1" s="6" t="s">
        <v>23</v>
      </c>
      <c r="D1" s="6" t="s">
        <v>191</v>
      </c>
      <c r="E1" s="6" t="s">
        <v>189</v>
      </c>
    </row>
    <row r="2" spans="1:5" s="1" customFormat="1" ht="12.75">
      <c r="A2" s="7" t="s">
        <v>91</v>
      </c>
      <c r="B2" s="7" t="s">
        <v>92</v>
      </c>
      <c r="C2" s="7"/>
      <c r="D2" s="51"/>
      <c r="E2" s="7"/>
    </row>
    <row r="3" spans="1:11" ht="12.75">
      <c r="A3" s="8" t="s">
        <v>93</v>
      </c>
      <c r="B3" s="8" t="s">
        <v>4</v>
      </c>
      <c r="C3" s="8"/>
      <c r="D3" s="45">
        <f>D4+D5</f>
        <v>26771711308</v>
      </c>
      <c r="E3" s="11">
        <v>6594503476</v>
      </c>
      <c r="K3" s="14"/>
    </row>
    <row r="4" spans="1:11" ht="12.75">
      <c r="A4" s="8" t="s">
        <v>94</v>
      </c>
      <c r="B4" s="8" t="s">
        <v>95</v>
      </c>
      <c r="C4" s="8"/>
      <c r="D4" s="46">
        <v>26771711308</v>
      </c>
      <c r="E4" s="11">
        <v>6594503476</v>
      </c>
      <c r="K4" s="14"/>
    </row>
    <row r="5" spans="1:11" ht="12.75">
      <c r="A5" s="8" t="s">
        <v>96</v>
      </c>
      <c r="B5" s="8" t="s">
        <v>97</v>
      </c>
      <c r="C5" s="8"/>
      <c r="D5" s="45">
        <v>0</v>
      </c>
      <c r="E5" s="11">
        <v>0</v>
      </c>
      <c r="K5" s="14"/>
    </row>
    <row r="6" spans="1:11" ht="12.75">
      <c r="A6" s="8" t="s">
        <v>98</v>
      </c>
      <c r="B6" s="8" t="s">
        <v>5</v>
      </c>
      <c r="C6" s="8"/>
      <c r="D6" s="45">
        <f>D7+D8</f>
        <v>37399779100</v>
      </c>
      <c r="E6" s="11">
        <v>71976241600</v>
      </c>
      <c r="K6" s="14"/>
    </row>
    <row r="7" spans="1:11" ht="12.75">
      <c r="A7" s="8" t="s">
        <v>99</v>
      </c>
      <c r="B7" s="8" t="s">
        <v>6</v>
      </c>
      <c r="C7" s="8"/>
      <c r="D7" s="45">
        <v>37399779100</v>
      </c>
      <c r="E7" s="11">
        <v>71976241600</v>
      </c>
      <c r="K7" s="14"/>
    </row>
    <row r="8" spans="1:11" ht="12.75">
      <c r="A8" s="8" t="s">
        <v>100</v>
      </c>
      <c r="B8" s="8" t="s">
        <v>101</v>
      </c>
      <c r="C8" s="8"/>
      <c r="D8" s="45"/>
      <c r="E8" s="11"/>
      <c r="K8" s="14"/>
    </row>
    <row r="9" spans="1:11" ht="12.75">
      <c r="A9" s="8" t="s">
        <v>102</v>
      </c>
      <c r="B9" s="8" t="s">
        <v>7</v>
      </c>
      <c r="C9" s="8"/>
      <c r="D9" s="45">
        <f>D10+D12</f>
        <v>9512014639</v>
      </c>
      <c r="E9" s="11">
        <v>7001029736</v>
      </c>
      <c r="K9" s="14"/>
    </row>
    <row r="10" spans="1:11" ht="12.75">
      <c r="A10" s="8" t="s">
        <v>103</v>
      </c>
      <c r="B10" s="8" t="s">
        <v>8</v>
      </c>
      <c r="C10" s="8"/>
      <c r="D10" s="45">
        <v>9226382639</v>
      </c>
      <c r="E10" s="11">
        <v>6916123236</v>
      </c>
      <c r="K10" s="14"/>
    </row>
    <row r="11" spans="1:11" ht="12.75">
      <c r="A11" s="8" t="s">
        <v>104</v>
      </c>
      <c r="B11" s="8" t="s">
        <v>105</v>
      </c>
      <c r="C11" s="8"/>
      <c r="D11" s="45"/>
      <c r="E11" s="11"/>
      <c r="K11" s="14"/>
    </row>
    <row r="12" spans="1:11" ht="12.75">
      <c r="A12" s="8" t="s">
        <v>106</v>
      </c>
      <c r="B12" s="8" t="s">
        <v>107</v>
      </c>
      <c r="C12" s="8"/>
      <c r="D12" s="45">
        <f>D13+D15</f>
        <v>285632000</v>
      </c>
      <c r="E12" s="11">
        <v>84906500</v>
      </c>
      <c r="K12" s="14"/>
    </row>
    <row r="13" spans="1:11" ht="12.75">
      <c r="A13" s="8" t="s">
        <v>108</v>
      </c>
      <c r="B13" s="8" t="s">
        <v>109</v>
      </c>
      <c r="C13" s="8"/>
      <c r="D13" s="45">
        <v>0</v>
      </c>
      <c r="E13" s="11">
        <v>0</v>
      </c>
      <c r="G13" s="20"/>
      <c r="K13" s="14"/>
    </row>
    <row r="14" spans="1:11" ht="21">
      <c r="A14" s="8" t="s">
        <v>110</v>
      </c>
      <c r="B14" s="8" t="s">
        <v>111</v>
      </c>
      <c r="C14" s="8"/>
      <c r="D14" s="45"/>
      <c r="E14" s="11"/>
      <c r="G14" s="20"/>
      <c r="K14" s="14"/>
    </row>
    <row r="15" spans="1:11" ht="12.75">
      <c r="A15" s="8" t="s">
        <v>112</v>
      </c>
      <c r="B15" s="8" t="s">
        <v>113</v>
      </c>
      <c r="C15" s="8"/>
      <c r="D15" s="46">
        <v>285632000</v>
      </c>
      <c r="E15" s="11">
        <v>84906500</v>
      </c>
      <c r="G15" s="20"/>
      <c r="K15" s="14"/>
    </row>
    <row r="16" spans="1:11" ht="12.75">
      <c r="A16" s="8" t="s">
        <v>114</v>
      </c>
      <c r="B16" s="8" t="s">
        <v>115</v>
      </c>
      <c r="C16" s="8"/>
      <c r="D16" s="45">
        <v>0</v>
      </c>
      <c r="E16" s="11">
        <v>0</v>
      </c>
      <c r="G16" s="20"/>
      <c r="K16" s="14"/>
    </row>
    <row r="17" spans="1:11" ht="12.75">
      <c r="A17" s="8" t="s">
        <v>116</v>
      </c>
      <c r="B17" s="8" t="s">
        <v>117</v>
      </c>
      <c r="C17" s="8"/>
      <c r="D17" s="45"/>
      <c r="E17" s="11"/>
      <c r="G17" s="20"/>
      <c r="K17" s="14"/>
    </row>
    <row r="18" spans="1:11" s="1" customFormat="1" ht="12.75">
      <c r="A18" s="7" t="s">
        <v>1</v>
      </c>
      <c r="B18" s="7" t="s">
        <v>118</v>
      </c>
      <c r="C18" s="7"/>
      <c r="D18" s="44">
        <f>D3+D6+D9</f>
        <v>73683505047</v>
      </c>
      <c r="E18" s="9">
        <v>85571774812</v>
      </c>
      <c r="F18" s="2"/>
      <c r="G18" s="21"/>
      <c r="K18" s="14"/>
    </row>
    <row r="19" spans="1:11" s="1" customFormat="1" ht="12.75">
      <c r="A19" s="7" t="s">
        <v>119</v>
      </c>
      <c r="B19" s="7" t="s">
        <v>120</v>
      </c>
      <c r="C19" s="7"/>
      <c r="D19" s="44"/>
      <c r="E19" s="7"/>
      <c r="K19" s="14"/>
    </row>
    <row r="20" spans="1:11" ht="12.75">
      <c r="A20" s="8" t="s">
        <v>2</v>
      </c>
      <c r="B20" s="8" t="s">
        <v>10</v>
      </c>
      <c r="C20" s="8"/>
      <c r="D20" s="45"/>
      <c r="E20" s="11"/>
      <c r="K20" s="14"/>
    </row>
    <row r="21" spans="1:11" ht="12.75">
      <c r="A21" s="8" t="s">
        <v>121</v>
      </c>
      <c r="B21" s="8" t="s">
        <v>11</v>
      </c>
      <c r="C21" s="8"/>
      <c r="D21" s="52">
        <v>0</v>
      </c>
      <c r="E21" s="13">
        <v>6171840896</v>
      </c>
      <c r="K21" s="14"/>
    </row>
    <row r="22" spans="1:11" ht="12.75">
      <c r="A22" s="8" t="s">
        <v>122</v>
      </c>
      <c r="B22" s="8" t="s">
        <v>123</v>
      </c>
      <c r="C22" s="8"/>
      <c r="D22" s="45">
        <f>13077935</f>
        <v>13077935</v>
      </c>
      <c r="E22" s="11">
        <v>18987392</v>
      </c>
      <c r="K22" s="14"/>
    </row>
    <row r="23" spans="1:11" ht="12.75">
      <c r="A23" s="8" t="s">
        <v>124</v>
      </c>
      <c r="B23" s="8" t="s">
        <v>12</v>
      </c>
      <c r="C23" s="8"/>
      <c r="D23" s="45">
        <v>1932141</v>
      </c>
      <c r="E23" s="11">
        <v>1908475</v>
      </c>
      <c r="K23" s="14"/>
    </row>
    <row r="24" spans="1:11" ht="12.75">
      <c r="A24" s="8" t="s">
        <v>125</v>
      </c>
      <c r="B24" s="8" t="s">
        <v>13</v>
      </c>
      <c r="C24" s="8"/>
      <c r="D24" s="45"/>
      <c r="E24" s="11"/>
      <c r="K24" s="14"/>
    </row>
    <row r="25" spans="1:11" ht="12.75">
      <c r="A25" s="8" t="s">
        <v>126</v>
      </c>
      <c r="B25" s="8" t="s">
        <v>127</v>
      </c>
      <c r="C25" s="8"/>
      <c r="D25" s="45">
        <v>34999994</v>
      </c>
      <c r="E25" s="11">
        <v>27999995</v>
      </c>
      <c r="K25" s="14"/>
    </row>
    <row r="26" spans="1:11" ht="12.75">
      <c r="A26" s="8" t="s">
        <v>128</v>
      </c>
      <c r="B26" s="8" t="s">
        <v>129</v>
      </c>
      <c r="C26" s="8"/>
      <c r="D26" s="52">
        <v>1000000</v>
      </c>
      <c r="E26" s="13">
        <v>0</v>
      </c>
      <c r="K26" s="14"/>
    </row>
    <row r="27" spans="1:11" ht="12.75">
      <c r="A27" s="8" t="s">
        <v>130</v>
      </c>
      <c r="B27" s="8" t="s">
        <v>14</v>
      </c>
      <c r="C27" s="8"/>
      <c r="D27" s="45">
        <v>0</v>
      </c>
      <c r="E27" s="11">
        <v>102434889</v>
      </c>
      <c r="K27" s="14"/>
    </row>
    <row r="28" spans="1:11" ht="12.75">
      <c r="A28" s="8" t="s">
        <v>131</v>
      </c>
      <c r="B28" s="8" t="s">
        <v>132</v>
      </c>
      <c r="C28" s="8"/>
      <c r="D28" s="45">
        <v>115121852</v>
      </c>
      <c r="E28" s="11">
        <v>110654557</v>
      </c>
      <c r="K28" s="14"/>
    </row>
    <row r="29" spans="1:11" ht="12.75">
      <c r="A29" s="8" t="s">
        <v>133</v>
      </c>
      <c r="B29" s="8" t="s">
        <v>134</v>
      </c>
      <c r="C29" s="8"/>
      <c r="D29" s="45">
        <v>0</v>
      </c>
      <c r="E29" s="11">
        <v>0</v>
      </c>
      <c r="K29" s="14"/>
    </row>
    <row r="30" spans="1:11" s="1" customFormat="1" ht="12.75">
      <c r="A30" s="7" t="s">
        <v>135</v>
      </c>
      <c r="B30" s="7" t="s">
        <v>9</v>
      </c>
      <c r="C30" s="7"/>
      <c r="D30" s="44">
        <f>SUM(D20:D29)</f>
        <v>166131922</v>
      </c>
      <c r="E30" s="9">
        <v>6433826204</v>
      </c>
      <c r="K30" s="14"/>
    </row>
    <row r="31" spans="1:11" s="1" customFormat="1" ht="21">
      <c r="A31" s="7" t="s">
        <v>136</v>
      </c>
      <c r="B31" s="7" t="s">
        <v>15</v>
      </c>
      <c r="C31" s="7"/>
      <c r="D31" s="44">
        <f>D18-D30</f>
        <v>73517373125</v>
      </c>
      <c r="E31" s="9">
        <v>79137948608</v>
      </c>
      <c r="F31" s="3"/>
      <c r="G31" s="3"/>
      <c r="H31" s="21"/>
      <c r="I31" s="3"/>
      <c r="K31" s="14"/>
    </row>
    <row r="32" spans="1:11" ht="12.75">
      <c r="A32" s="8" t="s">
        <v>137</v>
      </c>
      <c r="B32" s="8" t="s">
        <v>16</v>
      </c>
      <c r="C32" s="8"/>
      <c r="D32" s="45">
        <f>D33+D34</f>
        <v>75443695300</v>
      </c>
      <c r="E32" s="40">
        <v>74804334000</v>
      </c>
      <c r="G32" s="20"/>
      <c r="H32" s="20"/>
      <c r="I32" s="12"/>
      <c r="K32" s="14"/>
    </row>
    <row r="33" spans="1:11" ht="12.75">
      <c r="A33" s="8" t="s">
        <v>138</v>
      </c>
      <c r="B33" s="8" t="s">
        <v>17</v>
      </c>
      <c r="C33" s="8"/>
      <c r="D33" s="45">
        <f>E33+F33</f>
        <v>77473233500</v>
      </c>
      <c r="E33" s="40">
        <v>76810925300</v>
      </c>
      <c r="F33" s="10">
        <v>662308200</v>
      </c>
      <c r="G33" s="14"/>
      <c r="H33" s="20"/>
      <c r="I33" s="12"/>
      <c r="K33" s="14"/>
    </row>
    <row r="34" spans="1:11" ht="12.75">
      <c r="A34" s="8" t="s">
        <v>139</v>
      </c>
      <c r="B34" s="8" t="s">
        <v>140</v>
      </c>
      <c r="C34" s="8"/>
      <c r="D34" s="45">
        <f>E34+F34</f>
        <v>-2029538200</v>
      </c>
      <c r="E34" s="40">
        <v>-2006591300</v>
      </c>
      <c r="F34" s="10">
        <v>-22946900</v>
      </c>
      <c r="G34" s="14"/>
      <c r="H34" s="20"/>
      <c r="I34" s="12"/>
      <c r="K34" s="14"/>
    </row>
    <row r="35" spans="1:11" ht="12.75">
      <c r="A35" s="8" t="s">
        <v>141</v>
      </c>
      <c r="B35" s="8" t="s">
        <v>142</v>
      </c>
      <c r="C35" s="8"/>
      <c r="D35" s="45">
        <f>E35+F35</f>
        <v>-49824212</v>
      </c>
      <c r="E35" s="40">
        <v>-51719358</v>
      </c>
      <c r="F35" s="10">
        <v>1895146</v>
      </c>
      <c r="G35" s="14">
        <f>D32+D35+D36-D31</f>
        <v>0</v>
      </c>
      <c r="H35" s="20"/>
      <c r="I35" s="12"/>
      <c r="K35" s="14"/>
    </row>
    <row r="36" spans="1:11" ht="12.75">
      <c r="A36" s="8" t="s">
        <v>143</v>
      </c>
      <c r="B36" s="8" t="s">
        <v>18</v>
      </c>
      <c r="C36" s="8"/>
      <c r="D36" s="45">
        <f>E36+BCThuNhap_06203!D29</f>
        <v>-1876497963</v>
      </c>
      <c r="E36" s="40">
        <v>4385333966</v>
      </c>
      <c r="F36" s="14"/>
      <c r="G36" s="14"/>
      <c r="H36" s="14"/>
      <c r="I36" s="57"/>
      <c r="K36" s="14"/>
    </row>
    <row r="37" spans="1:11" s="1" customFormat="1" ht="21">
      <c r="A37" s="7" t="s">
        <v>144</v>
      </c>
      <c r="B37" s="7" t="s">
        <v>19</v>
      </c>
      <c r="C37" s="7"/>
      <c r="D37" s="53">
        <f>ROUNDDOWN(D31/(D32/10000),0)</f>
        <v>9744</v>
      </c>
      <c r="E37" s="17">
        <v>10579</v>
      </c>
      <c r="K37" s="14"/>
    </row>
    <row r="38" spans="1:11" s="1" customFormat="1" ht="12.75">
      <c r="A38" s="7" t="s">
        <v>145</v>
      </c>
      <c r="B38" s="7" t="s">
        <v>146</v>
      </c>
      <c r="C38" s="7"/>
      <c r="D38" s="51"/>
      <c r="E38" s="7"/>
      <c r="K38" s="14"/>
    </row>
    <row r="39" spans="1:11" ht="12.75">
      <c r="A39" s="8" t="s">
        <v>147</v>
      </c>
      <c r="B39" s="8" t="s">
        <v>148</v>
      </c>
      <c r="C39" s="8"/>
      <c r="D39" s="45"/>
      <c r="E39" s="11"/>
      <c r="K39" s="14"/>
    </row>
    <row r="40" spans="1:11" ht="21">
      <c r="A40" s="8" t="s">
        <v>149</v>
      </c>
      <c r="B40" s="8" t="s">
        <v>150</v>
      </c>
      <c r="C40" s="8"/>
      <c r="D40" s="45"/>
      <c r="E40" s="11"/>
      <c r="K40" s="14"/>
    </row>
    <row r="41" spans="1:11" s="1" customFormat="1" ht="12.75">
      <c r="A41" s="7" t="s">
        <v>151</v>
      </c>
      <c r="B41" s="7" t="s">
        <v>152</v>
      </c>
      <c r="C41" s="7"/>
      <c r="D41" s="51"/>
      <c r="E41" s="7"/>
      <c r="K41" s="14"/>
    </row>
    <row r="42" spans="1:11" ht="12.75">
      <c r="A42" s="8" t="s">
        <v>153</v>
      </c>
      <c r="B42" s="8" t="s">
        <v>154</v>
      </c>
      <c r="C42" s="8"/>
      <c r="D42" s="45"/>
      <c r="E42" s="11"/>
      <c r="K42" s="14"/>
    </row>
    <row r="43" spans="1:11" ht="12.75">
      <c r="A43" s="8" t="s">
        <v>155</v>
      </c>
      <c r="B43" s="8" t="s">
        <v>156</v>
      </c>
      <c r="C43" s="8"/>
      <c r="D43" s="45"/>
      <c r="E43" s="11"/>
      <c r="K43" s="14"/>
    </row>
    <row r="44" spans="1:11" ht="12.75">
      <c r="A44" s="8" t="s">
        <v>157</v>
      </c>
      <c r="B44" s="8" t="s">
        <v>158</v>
      </c>
      <c r="C44" s="8"/>
      <c r="D44" s="45"/>
      <c r="E44" s="11"/>
      <c r="K44" s="14"/>
    </row>
    <row r="45" spans="1:11" ht="12.75">
      <c r="A45" s="8" t="s">
        <v>159</v>
      </c>
      <c r="B45" s="8" t="s">
        <v>160</v>
      </c>
      <c r="C45" s="8"/>
      <c r="D45" s="54">
        <v>7544369.53</v>
      </c>
      <c r="E45" s="16">
        <v>7480433.4</v>
      </c>
      <c r="K45" s="14"/>
    </row>
    <row r="46" spans="1:5" ht="12.75">
      <c r="A46" s="6"/>
      <c r="B46" s="6"/>
      <c r="C46" s="6"/>
      <c r="D46" s="50"/>
      <c r="E46" s="6"/>
    </row>
  </sheetData>
  <sheetProtection/>
  <printOptions/>
  <pageMargins left="0.38" right="0.17" top="0.75" bottom="0.75" header="0.3" footer="0.3"/>
  <pageSetup fitToHeight="1" fitToWidth="1" horizontalDpi="600" verticalDpi="600" orientation="portrait" paperSize="9" scale="91" r:id="rId1"/>
  <headerFooter>
    <evenFooter>&amp;LRESTRICTED</evenFooter>
    <firstFooter>&amp;LRESTRICTED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ThuyNTT2</dc:creator>
  <cp:keywords>NOT-APPL</cp:keywords>
  <dc:description>NOT-APPL</dc:description>
  <cp:lastModifiedBy>Nhung Hong VO</cp:lastModifiedBy>
  <cp:lastPrinted>2015-08-06T11:15:55Z</cp:lastPrinted>
  <dcterms:created xsi:type="dcterms:W3CDTF">2013-10-21T08:38:47Z</dcterms:created>
  <dcterms:modified xsi:type="dcterms:W3CDTF">2015-09-07T09:57:39Z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Source">
    <vt:lpwstr>External</vt:lpwstr>
  </property>
  <property fmtid="{D5CDD505-2E9C-101B-9397-08002B2CF9AE}" pid="4" name="Footers">
    <vt:lpwstr>External No Footers</vt:lpwstr>
  </property>
  <property fmtid="{D5CDD505-2E9C-101B-9397-08002B2CF9AE}" pid="5" name="DocClassification">
    <vt:lpwstr>CLANOTAPP</vt:lpwstr>
  </property>
</Properties>
</file>